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nlaw\Documents\2026-2027 Admin Manager\DEC and DC Meetings 2026-2027\2026-2027 DC\Attachments for DC 09192026\"/>
    </mc:Choice>
  </mc:AlternateContent>
  <xr:revisionPtr revIDLastSave="0" documentId="13_ncr:1_{0AE07074-278E-4C9B-9554-E98146F9ACB7}" xr6:coauthVersionLast="47" xr6:coauthVersionMax="47" xr10:uidLastSave="{00000000-0000-0000-0000-000000000000}"/>
  <bookViews>
    <workbookView xWindow="-108" yWindow="-108" windowWidth="23256" windowHeight="12456" xr2:uid="{9F923BC4-AE32-4CBF-BAF8-E9F01EB6CCBB}"/>
  </bookViews>
  <sheets>
    <sheet name="Summary"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1" l="1"/>
  <c r="L30" i="1"/>
  <c r="K30" i="1"/>
  <c r="J30" i="1"/>
  <c r="I30" i="1"/>
  <c r="H30" i="1"/>
  <c r="G30" i="1"/>
  <c r="F30" i="1"/>
  <c r="E30" i="1"/>
  <c r="D30" i="1"/>
  <c r="C30" i="1"/>
  <c r="B30" i="1"/>
  <c r="M29" i="1"/>
  <c r="L29" i="1"/>
  <c r="K29" i="1"/>
  <c r="J29" i="1"/>
  <c r="I29" i="1"/>
  <c r="H29" i="1"/>
  <c r="G29" i="1"/>
  <c r="F29" i="1"/>
  <c r="E29" i="1"/>
  <c r="D29" i="1"/>
  <c r="C29" i="1"/>
  <c r="B29" i="1"/>
  <c r="M28" i="1"/>
  <c r="L28" i="1"/>
  <c r="K28" i="1"/>
  <c r="J28" i="1"/>
  <c r="I28" i="1"/>
  <c r="H28" i="1"/>
  <c r="G28" i="1"/>
  <c r="F28" i="1"/>
  <c r="E28" i="1"/>
  <c r="D28" i="1"/>
  <c r="C28" i="1"/>
  <c r="B28" i="1"/>
  <c r="M27" i="1"/>
  <c r="L27" i="1"/>
  <c r="K27" i="1"/>
  <c r="J27" i="1"/>
  <c r="I27" i="1"/>
  <c r="H27" i="1"/>
  <c r="G27" i="1"/>
  <c r="F27" i="1"/>
  <c r="E27" i="1"/>
  <c r="D27" i="1"/>
  <c r="C27" i="1"/>
  <c r="B27" i="1"/>
  <c r="M26" i="1"/>
  <c r="L26" i="1"/>
  <c r="K26" i="1"/>
  <c r="J26" i="1"/>
  <c r="I26" i="1"/>
  <c r="H26" i="1"/>
  <c r="G26" i="1"/>
  <c r="F26" i="1"/>
  <c r="E26" i="1"/>
  <c r="D26" i="1"/>
  <c r="C26" i="1"/>
  <c r="B26" i="1"/>
  <c r="M25" i="1"/>
  <c r="L25" i="1"/>
  <c r="K25" i="1"/>
  <c r="J25" i="1"/>
  <c r="I25" i="1"/>
  <c r="H25" i="1"/>
  <c r="G25" i="1"/>
  <c r="F25" i="1"/>
  <c r="E25" i="1"/>
  <c r="D25" i="1"/>
  <c r="C25" i="1"/>
  <c r="B25" i="1"/>
  <c r="M24" i="1"/>
  <c r="L24" i="1"/>
  <c r="K24" i="1"/>
  <c r="J24" i="1"/>
  <c r="I24" i="1"/>
  <c r="H24" i="1"/>
  <c r="G24" i="1"/>
  <c r="F24" i="1"/>
  <c r="E24" i="1"/>
  <c r="D24" i="1"/>
  <c r="C24" i="1"/>
  <c r="B24" i="1"/>
  <c r="M23" i="1"/>
  <c r="L23" i="1"/>
  <c r="K23" i="1"/>
  <c r="J23" i="1"/>
  <c r="I23" i="1"/>
  <c r="H23" i="1"/>
  <c r="G23" i="1"/>
  <c r="F23" i="1"/>
  <c r="E23" i="1"/>
  <c r="D23" i="1"/>
  <c r="C23" i="1"/>
  <c r="B23" i="1"/>
  <c r="M22" i="1"/>
  <c r="L22" i="1"/>
  <c r="K22" i="1"/>
  <c r="J22" i="1"/>
  <c r="I22" i="1"/>
  <c r="H22" i="1"/>
  <c r="G22" i="1"/>
  <c r="F22" i="1"/>
  <c r="E22" i="1"/>
  <c r="D22" i="1"/>
  <c r="C22" i="1"/>
  <c r="B22" i="1"/>
  <c r="M21" i="1"/>
  <c r="L21" i="1"/>
  <c r="K21" i="1"/>
  <c r="J21" i="1"/>
  <c r="I21" i="1"/>
  <c r="H21" i="1"/>
  <c r="G21" i="1"/>
  <c r="F21" i="1"/>
  <c r="E21" i="1"/>
  <c r="D21" i="1"/>
  <c r="C21" i="1"/>
  <c r="B21" i="1"/>
  <c r="M20" i="1"/>
  <c r="L20" i="1"/>
  <c r="K20" i="1"/>
  <c r="J20" i="1"/>
  <c r="I20" i="1"/>
  <c r="H20" i="1"/>
  <c r="G20" i="1"/>
  <c r="F20" i="1"/>
  <c r="E20" i="1"/>
  <c r="D20" i="1"/>
  <c r="C20" i="1"/>
  <c r="B20" i="1"/>
  <c r="M19" i="1"/>
  <c r="L19" i="1"/>
  <c r="K19" i="1"/>
  <c r="J19" i="1"/>
  <c r="I19" i="1"/>
  <c r="H19" i="1"/>
  <c r="G19" i="1"/>
  <c r="F19" i="1"/>
  <c r="E19" i="1"/>
  <c r="D19" i="1"/>
  <c r="C19" i="1"/>
  <c r="B19" i="1"/>
  <c r="M18" i="1"/>
  <c r="L18" i="1"/>
  <c r="K18" i="1"/>
  <c r="J18" i="1"/>
  <c r="I18" i="1"/>
  <c r="H18" i="1"/>
  <c r="G18" i="1"/>
  <c r="F18" i="1"/>
  <c r="E18" i="1"/>
  <c r="D18" i="1"/>
  <c r="C18" i="1"/>
  <c r="B18" i="1"/>
  <c r="M17" i="1"/>
  <c r="L17" i="1"/>
  <c r="K17" i="1"/>
  <c r="J17" i="1"/>
  <c r="I17" i="1"/>
  <c r="H17" i="1"/>
  <c r="G17" i="1"/>
  <c r="F17" i="1"/>
  <c r="E17" i="1"/>
  <c r="D17" i="1"/>
  <c r="C17" i="1"/>
  <c r="B17" i="1"/>
  <c r="M16" i="1"/>
  <c r="L16" i="1"/>
  <c r="K16" i="1"/>
  <c r="J16" i="1"/>
  <c r="I16" i="1"/>
  <c r="H16" i="1"/>
  <c r="G16" i="1"/>
  <c r="G31" i="1" s="1"/>
  <c r="F16" i="1"/>
  <c r="E16" i="1"/>
  <c r="D16" i="1"/>
  <c r="C16" i="1"/>
  <c r="B16" i="1"/>
  <c r="M13" i="1"/>
  <c r="L13" i="1"/>
  <c r="K13" i="1"/>
  <c r="J13" i="1"/>
  <c r="I13" i="1"/>
  <c r="H13" i="1"/>
  <c r="G13" i="1"/>
  <c r="F13" i="1"/>
  <c r="E13" i="1"/>
  <c r="D13" i="1"/>
  <c r="C13" i="1"/>
  <c r="B13" i="1"/>
  <c r="M12" i="1"/>
  <c r="L12" i="1"/>
  <c r="K12" i="1"/>
  <c r="J12" i="1"/>
  <c r="I12" i="1"/>
  <c r="H12" i="1"/>
  <c r="G12" i="1"/>
  <c r="F12" i="1"/>
  <c r="E12" i="1"/>
  <c r="D12" i="1"/>
  <c r="C12" i="1"/>
  <c r="B12" i="1"/>
  <c r="M11" i="1"/>
  <c r="L11" i="1"/>
  <c r="K11" i="1"/>
  <c r="J11" i="1"/>
  <c r="I11" i="1"/>
  <c r="H11" i="1"/>
  <c r="G11" i="1"/>
  <c r="F11" i="1"/>
  <c r="E11" i="1"/>
  <c r="D11" i="1"/>
  <c r="C11" i="1"/>
  <c r="B11" i="1"/>
  <c r="M10" i="1"/>
  <c r="L10" i="1"/>
  <c r="K10" i="1"/>
  <c r="J10" i="1"/>
  <c r="I10" i="1"/>
  <c r="H10" i="1"/>
  <c r="G10" i="1"/>
  <c r="F10" i="1"/>
  <c r="E10" i="1"/>
  <c r="D10" i="1"/>
  <c r="C10" i="1"/>
  <c r="B10" i="1"/>
  <c r="M9" i="1"/>
  <c r="L9" i="1"/>
  <c r="K9" i="1"/>
  <c r="J9" i="1"/>
  <c r="I9" i="1"/>
  <c r="H9" i="1"/>
  <c r="G9" i="1"/>
  <c r="F9" i="1"/>
  <c r="E9" i="1"/>
  <c r="D9" i="1"/>
  <c r="C9" i="1"/>
  <c r="B9" i="1"/>
  <c r="M8" i="1"/>
  <c r="L8" i="1"/>
  <c r="K8" i="1"/>
  <c r="J8" i="1"/>
  <c r="I8" i="1"/>
  <c r="H8" i="1"/>
  <c r="G8" i="1"/>
  <c r="F8" i="1"/>
  <c r="E8" i="1"/>
  <c r="D8" i="1"/>
  <c r="C8" i="1"/>
  <c r="B8" i="1"/>
  <c r="M7" i="1"/>
  <c r="L7" i="1"/>
  <c r="K7" i="1"/>
  <c r="K14" i="1" s="1"/>
  <c r="J7" i="1"/>
  <c r="I7" i="1"/>
  <c r="H7" i="1"/>
  <c r="G7" i="1"/>
  <c r="F7" i="1"/>
  <c r="E7" i="1"/>
  <c r="D7" i="1"/>
  <c r="C7" i="1"/>
  <c r="B7" i="1"/>
  <c r="B2" i="1"/>
  <c r="B14" i="1" l="1"/>
  <c r="D14" i="1"/>
  <c r="L14" i="1"/>
  <c r="C14" i="1"/>
  <c r="I31" i="1"/>
  <c r="M14" i="1"/>
  <c r="N25" i="1"/>
  <c r="H46" i="1" s="1"/>
  <c r="N30" i="1"/>
  <c r="H52" i="1" s="1"/>
  <c r="N18" i="1"/>
  <c r="H39" i="1" s="1"/>
  <c r="N29" i="1"/>
  <c r="H51" i="1" s="1"/>
  <c r="C31" i="1"/>
  <c r="C33" i="1" s="1"/>
  <c r="G14" i="1"/>
  <c r="G33" i="1" s="1"/>
  <c r="H14" i="1"/>
  <c r="N11" i="1"/>
  <c r="E31" i="1"/>
  <c r="N23" i="1"/>
  <c r="H48" i="1" s="1"/>
  <c r="F14" i="1"/>
  <c r="F33" i="1" s="1"/>
  <c r="I14" i="1"/>
  <c r="E14" i="1"/>
  <c r="B31" i="1"/>
  <c r="B33" i="1" s="1"/>
  <c r="N28" i="1"/>
  <c r="H53" i="1" s="1"/>
  <c r="J14" i="1"/>
  <c r="J33" i="1" s="1"/>
  <c r="N10" i="1"/>
  <c r="G37" i="1" s="1"/>
  <c r="N24" i="1"/>
  <c r="H49" i="1" s="1"/>
  <c r="N13" i="1"/>
  <c r="N12" i="1"/>
  <c r="G38" i="1" s="1"/>
  <c r="H31" i="1"/>
  <c r="N21" i="1"/>
  <c r="H47" i="1" s="1"/>
  <c r="F31" i="1"/>
  <c r="N22" i="1"/>
  <c r="H50" i="1" s="1"/>
  <c r="N8" i="1"/>
  <c r="G36" i="1" s="1"/>
  <c r="N20" i="1"/>
  <c r="H38" i="1" s="1"/>
  <c r="K31" i="1"/>
  <c r="K33" i="1" s="1"/>
  <c r="N26" i="1"/>
  <c r="J31" i="1"/>
  <c r="N9" i="1"/>
  <c r="G39" i="1" s="1"/>
  <c r="I39" i="1" s="1"/>
  <c r="J39" i="1" s="1"/>
  <c r="N17" i="1"/>
  <c r="H36" i="1" s="1"/>
  <c r="N19" i="1"/>
  <c r="H37" i="1" s="1"/>
  <c r="N16" i="1"/>
  <c r="D31" i="1"/>
  <c r="N27" i="1"/>
  <c r="H55" i="1" s="1"/>
  <c r="D33" i="1"/>
  <c r="E33" i="1"/>
  <c r="N7" i="1"/>
  <c r="L31" i="1"/>
  <c r="L33" i="1" s="1"/>
  <c r="M31" i="1"/>
  <c r="M33" i="1" s="1"/>
  <c r="I37" i="1" l="1"/>
  <c r="J37" i="1" s="1"/>
  <c r="H54" i="1"/>
  <c r="I33" i="1"/>
  <c r="H42" i="1"/>
  <c r="I38" i="1"/>
  <c r="J38" i="1" s="1"/>
  <c r="N31" i="1"/>
  <c r="H33" i="1"/>
  <c r="N33" i="1" s="1"/>
  <c r="L35" i="1" s="1"/>
  <c r="I36" i="1"/>
  <c r="J36" i="1" s="1"/>
  <c r="H57" i="1"/>
  <c r="I46" i="1" s="1"/>
  <c r="K45" i="1" s="1"/>
  <c r="N14" i="1"/>
  <c r="I54" i="1" l="1"/>
  <c r="K53" i="1" s="1"/>
  <c r="I57" i="1"/>
  <c r="I51" i="1"/>
  <c r="K50" i="1" s="1"/>
  <c r="I48" i="1"/>
  <c r="K47" i="1" s="1"/>
  <c r="I50" i="1"/>
  <c r="K49" i="1" s="1"/>
  <c r="I53" i="1"/>
  <c r="K52" i="1" s="1"/>
  <c r="I52" i="1"/>
  <c r="K51" i="1" s="1"/>
  <c r="I55" i="1"/>
  <c r="K54" i="1" s="1"/>
  <c r="I49" i="1"/>
  <c r="K48" i="1" s="1"/>
  <c r="I47" i="1"/>
  <c r="K46" i="1" s="1"/>
  <c r="I42" i="1"/>
  <c r="K41" i="1" s="1"/>
  <c r="E58" i="1" s="1"/>
  <c r="H58" i="1" l="1"/>
</calcChain>
</file>

<file path=xl/sharedStrings.xml><?xml version="1.0" encoding="utf-8"?>
<sst xmlns="http://schemas.openxmlformats.org/spreadsheetml/2006/main" count="70" uniqueCount="62">
  <si>
    <t>District #:</t>
  </si>
  <si>
    <t>Budget Currency:</t>
  </si>
  <si>
    <t>Fiscal Year</t>
  </si>
  <si>
    <t>2026-2027</t>
  </si>
  <si>
    <t xml:space="preserve"> </t>
  </si>
  <si>
    <t>Total</t>
  </si>
  <si>
    <t xml:space="preserve">Membership Dues Allocation </t>
  </si>
  <si>
    <t>Conference revenue</t>
  </si>
  <si>
    <t xml:space="preserve">Oct/Nov Event revenue </t>
  </si>
  <si>
    <t>Fundraising revenue</t>
  </si>
  <si>
    <t>Education and Training revenue</t>
  </si>
  <si>
    <t xml:space="preserve">District store revenue </t>
  </si>
  <si>
    <t>Speech contest revenue</t>
  </si>
  <si>
    <t>Total Revenue</t>
  </si>
  <si>
    <t>TI Allocation Expense</t>
  </si>
  <si>
    <t>Conference expense</t>
  </si>
  <si>
    <t>Oct/Nov Event expense</t>
  </si>
  <si>
    <t>Fundraising expense</t>
  </si>
  <si>
    <t>District store expense</t>
  </si>
  <si>
    <t>Marketing Outside Toastmasters expense</t>
  </si>
  <si>
    <t>Recognition expense</t>
  </si>
  <si>
    <t>Club Growth expense</t>
  </si>
  <si>
    <t>Public Relations expense</t>
  </si>
  <si>
    <t>Education &amp; training expense</t>
  </si>
  <si>
    <t>Speech contest expense</t>
  </si>
  <si>
    <t>Administration expense</t>
  </si>
  <si>
    <t>Food and Meals expense</t>
  </si>
  <si>
    <t>Travel expense</t>
  </si>
  <si>
    <t>Lodging expense</t>
  </si>
  <si>
    <t>Total Expenses</t>
  </si>
  <si>
    <t>District Net Income/(Loss)</t>
  </si>
  <si>
    <t xml:space="preserve">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 </t>
  </si>
  <si>
    <t xml:space="preserve">Break even </t>
  </si>
  <si>
    <t>Revenue</t>
  </si>
  <si>
    <t>Expense</t>
  </si>
  <si>
    <t>Net</t>
  </si>
  <si>
    <t xml:space="preserve">Policy </t>
  </si>
  <si>
    <t>Conference</t>
  </si>
  <si>
    <t>Fundraising</t>
  </si>
  <si>
    <t>District Store</t>
  </si>
  <si>
    <t>Oct/Nov Event</t>
  </si>
  <si>
    <t xml:space="preserve">    </t>
  </si>
  <si>
    <t>Minimum Expense Type</t>
  </si>
  <si>
    <t>%</t>
  </si>
  <si>
    <t>Policy</t>
  </si>
  <si>
    <t>Marketing Outside Toastmasters</t>
  </si>
  <si>
    <t>District Director</t>
  </si>
  <si>
    <t>Date</t>
  </si>
  <si>
    <t>Maximum Expense Type</t>
  </si>
  <si>
    <t>Education and Training</t>
  </si>
  <si>
    <t>Program Quality Director</t>
  </si>
  <si>
    <t>Club Growth</t>
  </si>
  <si>
    <t>Public Relations</t>
  </si>
  <si>
    <t>Recognition</t>
  </si>
  <si>
    <t>Club Growth Director</t>
  </si>
  <si>
    <t>Travel</t>
  </si>
  <si>
    <t>Lodging</t>
  </si>
  <si>
    <t>Food and Meals</t>
  </si>
  <si>
    <t>Speech Contest</t>
  </si>
  <si>
    <t>Finance Manager</t>
  </si>
  <si>
    <t>Administration</t>
  </si>
  <si>
    <t>Total Membership Dues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</si>
</sst>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yy;@"/>
    <numFmt numFmtId="165" formatCode="_(* #,##0_);_(* \(#,##0\);_(* &quot;-&quot;??_);_(@_)"/>
    <numFmt numFmtId="166" formatCode="0.0%"/>
  </numFmts>
  <fonts count="12" x14ac:knownFonts="1">
    <font>
      <sz val="11"/>
      <color theme="1"/>
      <name val="Aptos Narrow"/>
      <family val="2"/>
      <scheme val="minor"/>
    </font>
    <font>
      <sz val="11"/>
      <color theme="1"/>
      <name val="Aptos Narrow"/>
      <family val="2"/>
      <scheme val="minor"/>
    </font>
    <font>
      <b/>
      <sz val="14"/>
      <name val="Arial"/>
      <family val="2"/>
    </font>
    <font>
      <sz val="14"/>
      <name val="Arial"/>
      <family val="2"/>
    </font>
    <font>
      <sz val="14"/>
      <name val="Tahoma"/>
      <family val="2"/>
    </font>
    <font>
      <b/>
      <u val="singleAccounting"/>
      <sz val="14"/>
      <name val="Arial"/>
      <family val="2"/>
    </font>
    <font>
      <b/>
      <sz val="14"/>
      <name val="Tahoma"/>
      <family val="2"/>
    </font>
    <font>
      <b/>
      <u/>
      <sz val="14"/>
      <name val="Arial"/>
      <family val="2"/>
    </font>
    <font>
      <sz val="14"/>
      <color rgb="FFFF0000"/>
      <name val="Arial"/>
      <family val="2"/>
    </font>
    <font>
      <sz val="14"/>
      <color theme="0" tint="-0.34998626667073579"/>
      <name val="Arial"/>
      <family val="2"/>
    </font>
    <font>
      <sz val="14"/>
      <color indexed="10"/>
      <name val="Arial"/>
      <family val="2"/>
    </font>
    <font>
      <sz val="14"/>
      <color indexed="55"/>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2" fillId="2" borderId="0" xfId="0" applyFont="1" applyFill="1" applyAlignment="1">
      <alignment horizontal="right"/>
    </xf>
    <xf numFmtId="0" fontId="3" fillId="0" borderId="1" xfId="0" applyFont="1" applyBorder="1" applyAlignment="1" applyProtection="1">
      <alignment horizontal="center"/>
      <protection locked="0"/>
    </xf>
    <xf numFmtId="0" fontId="3" fillId="2" borderId="0" xfId="0" applyFont="1" applyFill="1"/>
    <xf numFmtId="0" fontId="2" fillId="2" borderId="0" xfId="0" applyFont="1" applyFill="1" applyAlignment="1">
      <alignment horizontal="center"/>
    </xf>
    <xf numFmtId="0" fontId="4" fillId="2" borderId="0" xfId="0" applyFont="1" applyFill="1"/>
    <xf numFmtId="164" fontId="5" fillId="2" borderId="0" xfId="0" applyNumberFormat="1" applyFont="1" applyFill="1" applyAlignment="1">
      <alignment horizontal="center"/>
    </xf>
    <xf numFmtId="165" fontId="3" fillId="2" borderId="0" xfId="1" applyNumberFormat="1" applyFont="1" applyFill="1" applyProtection="1"/>
    <xf numFmtId="165" fontId="3" fillId="2" borderId="0" xfId="0" applyNumberFormat="1" applyFont="1" applyFill="1"/>
    <xf numFmtId="0" fontId="4" fillId="3" borderId="0" xfId="0" applyFont="1" applyFill="1"/>
    <xf numFmtId="0" fontId="6" fillId="2" borderId="1" xfId="0" applyFont="1" applyFill="1" applyBorder="1" applyAlignment="1">
      <alignment horizontal="left" indent="2"/>
    </xf>
    <xf numFmtId="165" fontId="3" fillId="2" borderId="2" xfId="0" applyNumberFormat="1" applyFont="1" applyFill="1" applyBorder="1"/>
    <xf numFmtId="0" fontId="4" fillId="2" borderId="0" xfId="0" applyFont="1" applyFill="1" applyAlignment="1">
      <alignment horizontal="left" indent="2"/>
    </xf>
    <xf numFmtId="165" fontId="3" fillId="3" borderId="0" xfId="1" applyNumberFormat="1" applyFont="1" applyFill="1" applyProtection="1"/>
    <xf numFmtId="165" fontId="3" fillId="3" borderId="0" xfId="0" applyNumberFormat="1" applyFont="1" applyFill="1"/>
    <xf numFmtId="165" fontId="6" fillId="2" borderId="3" xfId="0" applyNumberFormat="1" applyFont="1" applyFill="1" applyBorder="1"/>
    <xf numFmtId="165" fontId="3" fillId="2" borderId="3" xfId="0" applyNumberFormat="1" applyFont="1" applyFill="1" applyBorder="1"/>
    <xf numFmtId="165" fontId="2" fillId="3" borderId="3" xfId="0" applyNumberFormat="1" applyFont="1" applyFill="1" applyBorder="1"/>
    <xf numFmtId="0" fontId="7"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8" fillId="3" borderId="0" xfId="0" applyFont="1" applyFill="1"/>
    <xf numFmtId="0" fontId="3" fillId="2" borderId="7" xfId="0" applyFont="1" applyFill="1" applyBorder="1"/>
    <xf numFmtId="165" fontId="3" fillId="2" borderId="0" xfId="1" applyNumberFormat="1" applyFont="1" applyFill="1" applyBorder="1" applyProtection="1"/>
    <xf numFmtId="166" fontId="3" fillId="2" borderId="8" xfId="2" applyNumberFormat="1" applyFont="1" applyFill="1" applyBorder="1" applyProtection="1"/>
    <xf numFmtId="166" fontId="3" fillId="2" borderId="0" xfId="2" applyNumberFormat="1" applyFont="1" applyFill="1" applyBorder="1" applyProtection="1"/>
    <xf numFmtId="0" fontId="7" fillId="2" borderId="7" xfId="0" applyFont="1" applyFill="1" applyBorder="1"/>
    <xf numFmtId="165" fontId="5" fillId="2" borderId="0" xfId="0" applyNumberFormat="1" applyFont="1" applyFill="1"/>
    <xf numFmtId="166" fontId="7" fillId="2" borderId="0" xfId="2" applyNumberFormat="1" applyFont="1" applyFill="1" applyBorder="1" applyAlignment="1" applyProtection="1">
      <alignment horizontal="center"/>
    </xf>
    <xf numFmtId="166" fontId="7" fillId="2" borderId="8" xfId="2" applyNumberFormat="1" applyFont="1" applyFill="1" applyBorder="1" applyProtection="1"/>
    <xf numFmtId="0" fontId="9" fillId="2" borderId="0" xfId="0" applyFont="1" applyFill="1"/>
    <xf numFmtId="166" fontId="2" fillId="2" borderId="0" xfId="2" applyNumberFormat="1" applyFont="1" applyFill="1" applyBorder="1" applyProtection="1"/>
    <xf numFmtId="0" fontId="4" fillId="2" borderId="7" xfId="0" applyFont="1" applyFill="1" applyBorder="1"/>
    <xf numFmtId="0" fontId="4" fillId="2" borderId="8" xfId="0" applyFont="1" applyFill="1" applyBorder="1" applyAlignment="1">
      <alignment horizontal="right"/>
    </xf>
    <xf numFmtId="0" fontId="3" fillId="2" borderId="8" xfId="0" applyFont="1" applyFill="1" applyBorder="1"/>
    <xf numFmtId="0" fontId="8" fillId="2" borderId="7" xfId="0" applyFont="1" applyFill="1" applyBorder="1"/>
    <xf numFmtId="0" fontId="10" fillId="2" borderId="0" xfId="0" applyFont="1" applyFill="1" applyAlignment="1">
      <alignment wrapText="1"/>
    </xf>
    <xf numFmtId="0" fontId="10" fillId="2" borderId="0" xfId="0" applyFont="1" applyFill="1" applyAlignment="1">
      <alignment horizontal="center"/>
    </xf>
    <xf numFmtId="0" fontId="11" fillId="2" borderId="0" xfId="0" applyFont="1" applyFill="1"/>
    <xf numFmtId="0" fontId="4" fillId="2" borderId="9" xfId="0" applyFont="1" applyFill="1" applyBorder="1"/>
    <xf numFmtId="0" fontId="3" fillId="2" borderId="10" xfId="0" applyFont="1" applyFill="1" applyBorder="1"/>
    <xf numFmtId="0" fontId="3" fillId="2" borderId="11" xfId="0" applyFont="1" applyFill="1" applyBorder="1"/>
    <xf numFmtId="0" fontId="10" fillId="2" borderId="7" xfId="0" applyFont="1" applyFill="1" applyBorder="1" applyAlignment="1">
      <alignment wrapText="1"/>
    </xf>
    <xf numFmtId="0" fontId="10" fillId="2" borderId="8" xfId="0" applyFont="1" applyFill="1" applyBorder="1" applyAlignment="1">
      <alignment horizontal="center"/>
    </xf>
    <xf numFmtId="0" fontId="2" fillId="2" borderId="7" xfId="0" applyFont="1" applyFill="1" applyBorder="1"/>
    <xf numFmtId="0" fontId="2" fillId="2" borderId="0" xfId="0" applyFont="1" applyFill="1"/>
    <xf numFmtId="165" fontId="2" fillId="2" borderId="14" xfId="0" applyNumberFormat="1" applyFont="1" applyFill="1" applyBorder="1"/>
    <xf numFmtId="0" fontId="4" fillId="0" borderId="4" xfId="0" applyFont="1" applyBorder="1" applyAlignment="1">
      <alignment horizontal="center"/>
    </xf>
    <xf numFmtId="0" fontId="4" fillId="0" borderId="6" xfId="0" applyFont="1" applyBorder="1" applyAlignment="1">
      <alignment horizontal="center"/>
    </xf>
    <xf numFmtId="0" fontId="4" fillId="0" borderId="9"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8" fillId="2" borderId="7" xfId="0" applyFont="1" applyFill="1" applyBorder="1" applyAlignment="1">
      <alignment horizontal="center" vertical="top" wrapText="1"/>
    </xf>
    <xf numFmtId="0" fontId="8" fillId="2" borderId="0" xfId="0" applyFont="1" applyFill="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11"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2" xfId="0" applyFont="1" applyBorder="1" applyProtection="1">
      <protection locked="0"/>
    </xf>
    <xf numFmtId="0" fontId="4" fillId="0" borderId="13" xfId="0" applyFont="1" applyBorder="1" applyProtection="1">
      <protection locked="0"/>
    </xf>
  </cellXfs>
  <cellStyles count="3">
    <cellStyle name="Comma" xfId="1" builtinId="3"/>
    <cellStyle name="Normal" xfId="0" builtinId="0"/>
    <cellStyle name="Percent" xfId="2"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28575</xdr:rowOff>
    </xdr:from>
    <xdr:to>
      <xdr:col>0</xdr:col>
      <xdr:colOff>714375</xdr:colOff>
      <xdr:row>3</xdr:row>
      <xdr:rowOff>0</xdr:rowOff>
    </xdr:to>
    <xdr:pic>
      <xdr:nvPicPr>
        <xdr:cNvPr id="2" name="Picture 3" descr="image001">
          <a:extLst>
            <a:ext uri="{FF2B5EF4-FFF2-40B4-BE49-F238E27FC236}">
              <a16:creationId xmlns:a16="http://schemas.microsoft.com/office/drawing/2014/main" id="{5A591CDD-51D0-4F09-BAAE-19AA15A7C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29" y="26670"/>
          <a:ext cx="701041" cy="630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wner\Documents\Toastmasters\Financel%20Manager\Budget\annual-budget-template%20-%20STG%20V2(AutoRecovered).xlsx" TargetMode="External"/><Relationship Id="rId1" Type="http://schemas.openxmlformats.org/officeDocument/2006/relationships/externalLinkPath" Target="annual-budget-template%20-%20STG%20V2(AutoRecover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Summary"/>
      <sheetName val="Narratives (Locked)"/>
      <sheetName val="Membership Dues Allocation "/>
      <sheetName val="TI Allocation"/>
      <sheetName val="Conferences"/>
      <sheetName val="Oct-Nov Event"/>
      <sheetName val="Fundraising"/>
      <sheetName val="District Store"/>
      <sheetName val="Education and Training"/>
      <sheetName val="Marketing Outside Toastmasters"/>
      <sheetName val="Club Growth"/>
      <sheetName val="Public Relations"/>
      <sheetName val="Administration"/>
      <sheetName val="Recognition"/>
      <sheetName val="Speech Contest"/>
      <sheetName val="Travel"/>
      <sheetName val="Food and Meals"/>
      <sheetName val="Lodging"/>
      <sheetName val="Chart of Accounts"/>
      <sheetName val="Upload Sheet Pull"/>
      <sheetName val="Upload Template"/>
    </sheetNames>
    <sheetDataSet>
      <sheetData sheetId="0"/>
      <sheetData sheetId="1"/>
      <sheetData sheetId="2"/>
      <sheetData sheetId="3">
        <row r="7">
          <cell r="C7">
            <v>13531</v>
          </cell>
          <cell r="D7">
            <v>2289</v>
          </cell>
          <cell r="E7">
            <v>14341</v>
          </cell>
          <cell r="F7">
            <v>5887</v>
          </cell>
          <cell r="G7">
            <v>2353</v>
          </cell>
          <cell r="H7">
            <v>1498</v>
          </cell>
          <cell r="I7">
            <v>2498</v>
          </cell>
          <cell r="J7">
            <v>5279</v>
          </cell>
          <cell r="K7">
            <v>25812</v>
          </cell>
          <cell r="L7">
            <v>7200</v>
          </cell>
          <cell r="M7">
            <v>2856</v>
          </cell>
          <cell r="N7">
            <v>2747</v>
          </cell>
        </row>
      </sheetData>
      <sheetData sheetId="4">
        <row r="11">
          <cell r="C11">
            <v>326.86</v>
          </cell>
          <cell r="D11">
            <v>326.86</v>
          </cell>
          <cell r="E11">
            <v>326.86</v>
          </cell>
          <cell r="F11">
            <v>326.86</v>
          </cell>
          <cell r="G11">
            <v>326.86</v>
          </cell>
          <cell r="H11">
            <v>326.86</v>
          </cell>
          <cell r="I11">
            <v>326.86</v>
          </cell>
          <cell r="J11">
            <v>326.86</v>
          </cell>
          <cell r="K11">
            <v>326.86</v>
          </cell>
          <cell r="L11">
            <v>326.86</v>
          </cell>
          <cell r="M11">
            <v>326.86</v>
          </cell>
          <cell r="N11">
            <v>326.86</v>
          </cell>
        </row>
      </sheetData>
      <sheetData sheetId="5">
        <row r="18">
          <cell r="C18">
            <v>0</v>
          </cell>
          <cell r="D18">
            <v>0</v>
          </cell>
          <cell r="E18">
            <v>0</v>
          </cell>
          <cell r="F18">
            <v>0</v>
          </cell>
          <cell r="G18">
            <v>0</v>
          </cell>
          <cell r="H18">
            <v>0</v>
          </cell>
          <cell r="I18">
            <v>0</v>
          </cell>
          <cell r="J18">
            <v>0</v>
          </cell>
          <cell r="K18">
            <v>0</v>
          </cell>
          <cell r="L18">
            <v>0</v>
          </cell>
          <cell r="M18">
            <v>25000</v>
          </cell>
          <cell r="N18">
            <v>0</v>
          </cell>
        </row>
        <row r="41">
          <cell r="C41">
            <v>0</v>
          </cell>
          <cell r="D41">
            <v>0</v>
          </cell>
          <cell r="E41">
            <v>0</v>
          </cell>
          <cell r="F41">
            <v>0</v>
          </cell>
          <cell r="G41">
            <v>0</v>
          </cell>
          <cell r="H41">
            <v>0</v>
          </cell>
          <cell r="I41">
            <v>0</v>
          </cell>
          <cell r="J41">
            <v>0</v>
          </cell>
          <cell r="K41">
            <v>0</v>
          </cell>
          <cell r="L41">
            <v>0</v>
          </cell>
          <cell r="M41">
            <v>25000</v>
          </cell>
          <cell r="N41">
            <v>0</v>
          </cell>
        </row>
      </sheetData>
      <sheetData sheetId="6">
        <row r="18">
          <cell r="C18">
            <v>0</v>
          </cell>
          <cell r="D18">
            <v>0</v>
          </cell>
          <cell r="E18">
            <v>0</v>
          </cell>
          <cell r="F18">
            <v>0</v>
          </cell>
          <cell r="G18">
            <v>10600</v>
          </cell>
          <cell r="H18">
            <v>0</v>
          </cell>
          <cell r="I18">
            <v>0</v>
          </cell>
          <cell r="J18">
            <v>0</v>
          </cell>
          <cell r="K18">
            <v>0</v>
          </cell>
          <cell r="L18">
            <v>0</v>
          </cell>
          <cell r="M18">
            <v>0</v>
          </cell>
          <cell r="N18">
            <v>0</v>
          </cell>
        </row>
        <row r="41">
          <cell r="C41">
            <v>0</v>
          </cell>
          <cell r="D41">
            <v>0</v>
          </cell>
          <cell r="E41">
            <v>0</v>
          </cell>
          <cell r="F41">
            <v>0</v>
          </cell>
          <cell r="G41">
            <v>10600</v>
          </cell>
          <cell r="H41">
            <v>0</v>
          </cell>
          <cell r="I41">
            <v>0</v>
          </cell>
          <cell r="J41">
            <v>0</v>
          </cell>
          <cell r="K41">
            <v>0</v>
          </cell>
          <cell r="L41">
            <v>0</v>
          </cell>
          <cell r="M41">
            <v>0</v>
          </cell>
          <cell r="N41">
            <v>0</v>
          </cell>
        </row>
      </sheetData>
      <sheetData sheetId="7">
        <row r="18">
          <cell r="C18">
            <v>0</v>
          </cell>
          <cell r="D18">
            <v>0</v>
          </cell>
          <cell r="E18">
            <v>0</v>
          </cell>
          <cell r="F18">
            <v>0</v>
          </cell>
          <cell r="G18">
            <v>0</v>
          </cell>
          <cell r="H18">
            <v>0</v>
          </cell>
          <cell r="I18">
            <v>0</v>
          </cell>
          <cell r="J18">
            <v>0</v>
          </cell>
          <cell r="K18">
            <v>0</v>
          </cell>
          <cell r="L18">
            <v>0</v>
          </cell>
          <cell r="M18">
            <v>0</v>
          </cell>
          <cell r="N18">
            <v>0</v>
          </cell>
        </row>
        <row r="34">
          <cell r="C34">
            <v>0</v>
          </cell>
          <cell r="D34">
            <v>0</v>
          </cell>
          <cell r="E34">
            <v>0</v>
          </cell>
          <cell r="F34">
            <v>0</v>
          </cell>
          <cell r="G34">
            <v>0</v>
          </cell>
          <cell r="H34">
            <v>0</v>
          </cell>
          <cell r="I34">
            <v>0</v>
          </cell>
          <cell r="J34">
            <v>0</v>
          </cell>
          <cell r="K34">
            <v>0</v>
          </cell>
          <cell r="L34">
            <v>0</v>
          </cell>
          <cell r="M34">
            <v>0</v>
          </cell>
          <cell r="N34">
            <v>0</v>
          </cell>
        </row>
      </sheetData>
      <sheetData sheetId="8">
        <row r="8">
          <cell r="G8">
            <v>850</v>
          </cell>
          <cell r="M8">
            <v>850</v>
          </cell>
        </row>
        <row r="10">
          <cell r="C10">
            <v>1200</v>
          </cell>
          <cell r="N10">
            <v>500</v>
          </cell>
        </row>
      </sheetData>
      <sheetData sheetId="9">
        <row r="17">
          <cell r="C17">
            <v>0</v>
          </cell>
          <cell r="D17">
            <v>0</v>
          </cell>
          <cell r="E17">
            <v>0</v>
          </cell>
          <cell r="F17">
            <v>0</v>
          </cell>
          <cell r="G17">
            <v>0</v>
          </cell>
          <cell r="H17">
            <v>0</v>
          </cell>
          <cell r="I17">
            <v>0</v>
          </cell>
          <cell r="J17">
            <v>0</v>
          </cell>
          <cell r="K17">
            <v>0</v>
          </cell>
          <cell r="L17">
            <v>0</v>
          </cell>
          <cell r="M17">
            <v>0</v>
          </cell>
          <cell r="N17">
            <v>0</v>
          </cell>
        </row>
        <row r="85">
          <cell r="C85">
            <v>1490</v>
          </cell>
          <cell r="D85">
            <v>0</v>
          </cell>
          <cell r="E85">
            <v>2000</v>
          </cell>
          <cell r="F85">
            <v>0</v>
          </cell>
          <cell r="G85">
            <v>0</v>
          </cell>
          <cell r="H85">
            <v>0</v>
          </cell>
          <cell r="I85">
            <v>0</v>
          </cell>
          <cell r="J85">
            <v>0</v>
          </cell>
          <cell r="K85">
            <v>2000</v>
          </cell>
          <cell r="L85">
            <v>0</v>
          </cell>
          <cell r="M85">
            <v>0</v>
          </cell>
          <cell r="N85">
            <v>3500</v>
          </cell>
        </row>
      </sheetData>
      <sheetData sheetId="10">
        <row r="23">
          <cell r="C23">
            <v>0</v>
          </cell>
          <cell r="D23">
            <v>0</v>
          </cell>
          <cell r="E23">
            <v>250</v>
          </cell>
          <cell r="F23">
            <v>650</v>
          </cell>
          <cell r="G23">
            <v>700</v>
          </cell>
          <cell r="H23">
            <v>475</v>
          </cell>
          <cell r="I23">
            <v>425</v>
          </cell>
          <cell r="J23">
            <v>375</v>
          </cell>
          <cell r="K23">
            <v>375</v>
          </cell>
          <cell r="L23">
            <v>375</v>
          </cell>
          <cell r="M23">
            <v>375</v>
          </cell>
          <cell r="N23">
            <v>325</v>
          </cell>
        </row>
      </sheetData>
      <sheetData sheetId="11">
        <row r="88">
          <cell r="C88">
            <v>450</v>
          </cell>
          <cell r="D88">
            <v>305</v>
          </cell>
          <cell r="E88">
            <v>785</v>
          </cell>
          <cell r="F88">
            <v>960</v>
          </cell>
          <cell r="G88">
            <v>560</v>
          </cell>
          <cell r="H88">
            <v>1710</v>
          </cell>
          <cell r="I88">
            <v>560</v>
          </cell>
          <cell r="J88">
            <v>960</v>
          </cell>
          <cell r="K88">
            <v>560</v>
          </cell>
          <cell r="L88">
            <v>1010</v>
          </cell>
          <cell r="M88">
            <v>560</v>
          </cell>
          <cell r="N88">
            <v>2560</v>
          </cell>
        </row>
      </sheetData>
      <sheetData sheetId="12">
        <row r="28">
          <cell r="C28">
            <v>455</v>
          </cell>
          <cell r="D28">
            <v>220</v>
          </cell>
          <cell r="E28">
            <v>445</v>
          </cell>
          <cell r="F28">
            <v>595</v>
          </cell>
          <cell r="G28">
            <v>595</v>
          </cell>
          <cell r="H28">
            <v>595</v>
          </cell>
          <cell r="I28">
            <v>595</v>
          </cell>
          <cell r="J28">
            <v>595</v>
          </cell>
          <cell r="K28">
            <v>595</v>
          </cell>
          <cell r="L28">
            <v>595</v>
          </cell>
          <cell r="M28">
            <v>595</v>
          </cell>
          <cell r="N28">
            <v>645</v>
          </cell>
        </row>
      </sheetData>
      <sheetData sheetId="13">
        <row r="35">
          <cell r="C35">
            <v>440</v>
          </cell>
          <cell r="D35">
            <v>610</v>
          </cell>
          <cell r="E35">
            <v>540</v>
          </cell>
          <cell r="F35">
            <v>540</v>
          </cell>
          <cell r="G35">
            <v>540</v>
          </cell>
          <cell r="H35">
            <v>640</v>
          </cell>
          <cell r="I35">
            <v>540</v>
          </cell>
          <cell r="J35">
            <v>540</v>
          </cell>
          <cell r="K35">
            <v>540</v>
          </cell>
          <cell r="L35">
            <v>540</v>
          </cell>
          <cell r="M35">
            <v>640</v>
          </cell>
          <cell r="N35">
            <v>540</v>
          </cell>
        </row>
      </sheetData>
      <sheetData sheetId="14">
        <row r="75">
          <cell r="C75">
            <v>210</v>
          </cell>
          <cell r="D75">
            <v>210</v>
          </cell>
          <cell r="E75">
            <v>210</v>
          </cell>
          <cell r="F75">
            <v>1510</v>
          </cell>
          <cell r="G75">
            <v>1210</v>
          </cell>
          <cell r="H75">
            <v>410</v>
          </cell>
          <cell r="I75">
            <v>710</v>
          </cell>
          <cell r="J75">
            <v>410</v>
          </cell>
          <cell r="K75">
            <v>1210</v>
          </cell>
          <cell r="L75">
            <v>1510</v>
          </cell>
          <cell r="M75">
            <v>410</v>
          </cell>
          <cell r="N75">
            <v>2860</v>
          </cell>
        </row>
      </sheetData>
      <sheetData sheetId="15">
        <row r="17">
          <cell r="C17">
            <v>0</v>
          </cell>
          <cell r="D17">
            <v>0</v>
          </cell>
          <cell r="E17">
            <v>0</v>
          </cell>
          <cell r="F17">
            <v>0</v>
          </cell>
          <cell r="G17">
            <v>0</v>
          </cell>
          <cell r="H17">
            <v>0</v>
          </cell>
          <cell r="I17">
            <v>0</v>
          </cell>
          <cell r="J17">
            <v>0</v>
          </cell>
          <cell r="K17">
            <v>0</v>
          </cell>
          <cell r="L17">
            <v>0</v>
          </cell>
          <cell r="M17">
            <v>0</v>
          </cell>
          <cell r="N17">
            <v>0</v>
          </cell>
        </row>
        <row r="53">
          <cell r="C53">
            <v>0</v>
          </cell>
          <cell r="D53">
            <v>0</v>
          </cell>
          <cell r="E53">
            <v>0</v>
          </cell>
          <cell r="F53">
            <v>0</v>
          </cell>
          <cell r="G53">
            <v>0</v>
          </cell>
          <cell r="H53">
            <v>0</v>
          </cell>
          <cell r="I53">
            <v>0</v>
          </cell>
          <cell r="J53">
            <v>0</v>
          </cell>
          <cell r="K53">
            <v>4100</v>
          </cell>
          <cell r="L53">
            <v>0</v>
          </cell>
          <cell r="M53">
            <v>0</v>
          </cell>
          <cell r="N53">
            <v>0</v>
          </cell>
        </row>
      </sheetData>
      <sheetData sheetId="16">
        <row r="130">
          <cell r="C130">
            <v>915</v>
          </cell>
          <cell r="D130">
            <v>2750</v>
          </cell>
          <cell r="E130">
            <v>0</v>
          </cell>
          <cell r="F130">
            <v>50</v>
          </cell>
          <cell r="G130">
            <v>1100</v>
          </cell>
          <cell r="H130">
            <v>965</v>
          </cell>
          <cell r="I130">
            <v>300</v>
          </cell>
          <cell r="J130">
            <v>0</v>
          </cell>
          <cell r="K130">
            <v>0</v>
          </cell>
          <cell r="L130">
            <v>300</v>
          </cell>
          <cell r="M130">
            <v>1325</v>
          </cell>
          <cell r="N130">
            <v>200</v>
          </cell>
        </row>
      </sheetData>
      <sheetData sheetId="17">
        <row r="75">
          <cell r="C75">
            <v>0</v>
          </cell>
          <cell r="D75">
            <v>1175</v>
          </cell>
          <cell r="E75">
            <v>50</v>
          </cell>
          <cell r="F75">
            <v>425</v>
          </cell>
          <cell r="G75">
            <v>50</v>
          </cell>
          <cell r="H75">
            <v>50</v>
          </cell>
          <cell r="I75">
            <v>1000</v>
          </cell>
          <cell r="J75">
            <v>1250</v>
          </cell>
          <cell r="K75">
            <v>1550</v>
          </cell>
          <cell r="L75">
            <v>775</v>
          </cell>
          <cell r="M75">
            <v>50</v>
          </cell>
          <cell r="N75">
            <v>2550</v>
          </cell>
        </row>
      </sheetData>
      <sheetData sheetId="18">
        <row r="62">
          <cell r="C62">
            <v>1155</v>
          </cell>
          <cell r="D62">
            <v>10200</v>
          </cell>
          <cell r="E62">
            <v>0</v>
          </cell>
          <cell r="F62">
            <v>0</v>
          </cell>
          <cell r="G62">
            <v>0</v>
          </cell>
          <cell r="H62">
            <v>0</v>
          </cell>
          <cell r="I62">
            <v>900</v>
          </cell>
          <cell r="J62">
            <v>0</v>
          </cell>
          <cell r="K62">
            <v>0</v>
          </cell>
          <cell r="L62">
            <v>250</v>
          </cell>
          <cell r="M62">
            <v>0</v>
          </cell>
          <cell r="N62">
            <v>300</v>
          </cell>
        </row>
      </sheetData>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EEC33-6751-4FB2-8078-63AAC80F8CDC}">
  <dimension ref="A1:N61"/>
  <sheetViews>
    <sheetView tabSelected="1" view="pageBreakPreview" topLeftCell="A29" zoomScale="60" zoomScaleNormal="100" workbookViewId="0">
      <selection activeCell="S41" sqref="R41:S41"/>
    </sheetView>
  </sheetViews>
  <sheetFormatPr defaultRowHeight="14.4" x14ac:dyDescent="0.3"/>
  <cols>
    <col min="1" max="1" width="50" customWidth="1"/>
    <col min="2" max="9" width="14.77734375" customWidth="1"/>
    <col min="10" max="10" width="15.6640625" customWidth="1"/>
    <col min="11" max="14" width="14.77734375" customWidth="1"/>
  </cols>
  <sheetData>
    <row r="1" spans="1:14" ht="17.399999999999999" x14ac:dyDescent="0.3">
      <c r="A1" s="1" t="s">
        <v>0</v>
      </c>
      <c r="B1" s="2">
        <v>50</v>
      </c>
      <c r="C1" s="3"/>
      <c r="D1" s="3"/>
      <c r="E1" s="3"/>
      <c r="F1" s="3"/>
      <c r="G1" s="3"/>
      <c r="H1" s="3"/>
      <c r="I1" s="3"/>
      <c r="J1" s="3"/>
      <c r="K1" s="3"/>
      <c r="L1" s="3"/>
      <c r="M1" s="3"/>
      <c r="N1" s="3"/>
    </row>
    <row r="2" spans="1:14" ht="17.399999999999999" x14ac:dyDescent="0.3">
      <c r="A2" s="1" t="s">
        <v>1</v>
      </c>
      <c r="B2" s="4" t="e">
        <f>IF(B1&lt;=0,"",VLOOKUP(B1,AA7:AC101,3,FALSE))</f>
        <v>#N/A</v>
      </c>
      <c r="C2" s="3"/>
      <c r="D2" s="3"/>
      <c r="E2" s="3"/>
      <c r="F2" s="3"/>
      <c r="G2" s="3"/>
      <c r="H2" s="3"/>
      <c r="I2" s="3"/>
      <c r="J2" s="3"/>
      <c r="K2" s="3"/>
      <c r="L2" s="3"/>
      <c r="M2" s="3"/>
      <c r="N2" s="3"/>
    </row>
    <row r="3" spans="1:14" ht="17.399999999999999" x14ac:dyDescent="0.3">
      <c r="A3" s="1" t="s">
        <v>2</v>
      </c>
      <c r="B3" s="4" t="s">
        <v>3</v>
      </c>
      <c r="C3" s="3"/>
      <c r="D3" s="3"/>
      <c r="E3" s="3"/>
      <c r="F3" s="3"/>
      <c r="G3" s="3"/>
      <c r="H3" s="3"/>
      <c r="I3" s="3"/>
      <c r="J3" s="3"/>
      <c r="K3" s="3"/>
      <c r="L3" s="3"/>
      <c r="M3" s="3"/>
      <c r="N3" s="3"/>
    </row>
    <row r="4" spans="1:14" ht="17.399999999999999" x14ac:dyDescent="0.3">
      <c r="A4" s="1"/>
      <c r="B4" s="3"/>
      <c r="C4" s="3"/>
      <c r="D4" s="3"/>
      <c r="E4" s="3"/>
      <c r="F4" s="3"/>
      <c r="G4" s="3"/>
      <c r="H4" s="3"/>
      <c r="I4" s="3"/>
      <c r="J4" s="3"/>
      <c r="K4" s="3"/>
      <c r="L4" s="3"/>
      <c r="M4" s="3"/>
      <c r="N4" s="3"/>
    </row>
    <row r="5" spans="1:14" ht="17.399999999999999" x14ac:dyDescent="0.3">
      <c r="A5" s="5" t="s">
        <v>4</v>
      </c>
      <c r="B5" s="3"/>
      <c r="C5" s="3"/>
      <c r="D5" s="3"/>
      <c r="E5" s="3"/>
      <c r="F5" s="3"/>
      <c r="G5" s="3"/>
      <c r="H5" s="3"/>
      <c r="I5" s="3"/>
      <c r="J5" s="3"/>
      <c r="K5" s="3"/>
      <c r="L5" s="3"/>
      <c r="M5" s="3"/>
      <c r="N5" s="3"/>
    </row>
    <row r="6" spans="1:14" ht="21" x14ac:dyDescent="0.6">
      <c r="A6" s="3"/>
      <c r="B6" s="6">
        <v>46234</v>
      </c>
      <c r="C6" s="6">
        <v>46265</v>
      </c>
      <c r="D6" s="6">
        <v>46295</v>
      </c>
      <c r="E6" s="6">
        <v>46326</v>
      </c>
      <c r="F6" s="6">
        <v>46356</v>
      </c>
      <c r="G6" s="6">
        <v>46387</v>
      </c>
      <c r="H6" s="6">
        <v>46418</v>
      </c>
      <c r="I6" s="6">
        <v>46446</v>
      </c>
      <c r="J6" s="6">
        <v>46477</v>
      </c>
      <c r="K6" s="6">
        <v>46507</v>
      </c>
      <c r="L6" s="6">
        <v>46538</v>
      </c>
      <c r="M6" s="6">
        <v>46568</v>
      </c>
      <c r="N6" s="6" t="s">
        <v>5</v>
      </c>
    </row>
    <row r="7" spans="1:14" ht="17.399999999999999" x14ac:dyDescent="0.3">
      <c r="A7" s="5" t="s">
        <v>6</v>
      </c>
      <c r="B7" s="7">
        <f>'[1]Membership Dues Allocation '!C7</f>
        <v>13531</v>
      </c>
      <c r="C7" s="7">
        <f>'[1]Membership Dues Allocation '!D7</f>
        <v>2289</v>
      </c>
      <c r="D7" s="7">
        <f>'[1]Membership Dues Allocation '!E7</f>
        <v>14341</v>
      </c>
      <c r="E7" s="7">
        <f>'[1]Membership Dues Allocation '!F7</f>
        <v>5887</v>
      </c>
      <c r="F7" s="7">
        <f>'[1]Membership Dues Allocation '!G7</f>
        <v>2353</v>
      </c>
      <c r="G7" s="7">
        <f>'[1]Membership Dues Allocation '!H7</f>
        <v>1498</v>
      </c>
      <c r="H7" s="7">
        <f>'[1]Membership Dues Allocation '!I7</f>
        <v>2498</v>
      </c>
      <c r="I7" s="7">
        <f>'[1]Membership Dues Allocation '!J7</f>
        <v>5279</v>
      </c>
      <c r="J7" s="7">
        <f>'[1]Membership Dues Allocation '!K7</f>
        <v>25812</v>
      </c>
      <c r="K7" s="7">
        <f>'[1]Membership Dues Allocation '!L7</f>
        <v>7200</v>
      </c>
      <c r="L7" s="7">
        <f>'[1]Membership Dues Allocation '!M7</f>
        <v>2856</v>
      </c>
      <c r="M7" s="7">
        <f>'[1]Membership Dues Allocation '!N7</f>
        <v>2747</v>
      </c>
      <c r="N7" s="8">
        <f t="shared" ref="N7:N13" si="0">SUM(B7:M7)</f>
        <v>86291</v>
      </c>
    </row>
    <row r="8" spans="1:14" ht="17.399999999999999" x14ac:dyDescent="0.3">
      <c r="A8" s="5" t="s">
        <v>7</v>
      </c>
      <c r="B8" s="7">
        <f>[1]Conferences!C18</f>
        <v>0</v>
      </c>
      <c r="C8" s="7">
        <f>[1]Conferences!D18</f>
        <v>0</v>
      </c>
      <c r="D8" s="7">
        <f>[1]Conferences!E18</f>
        <v>0</v>
      </c>
      <c r="E8" s="7">
        <f>[1]Conferences!F18</f>
        <v>0</v>
      </c>
      <c r="F8" s="7">
        <f>[1]Conferences!G18</f>
        <v>0</v>
      </c>
      <c r="G8" s="7">
        <f>[1]Conferences!H18</f>
        <v>0</v>
      </c>
      <c r="H8" s="7">
        <f>[1]Conferences!I18</f>
        <v>0</v>
      </c>
      <c r="I8" s="7">
        <f>[1]Conferences!J18</f>
        <v>0</v>
      </c>
      <c r="J8" s="7">
        <f>[1]Conferences!K18</f>
        <v>0</v>
      </c>
      <c r="K8" s="7">
        <f>[1]Conferences!L18</f>
        <v>0</v>
      </c>
      <c r="L8" s="7">
        <f>[1]Conferences!M18</f>
        <v>25000</v>
      </c>
      <c r="M8" s="7">
        <f>[1]Conferences!N18</f>
        <v>0</v>
      </c>
      <c r="N8" s="8">
        <f t="shared" si="0"/>
        <v>25000</v>
      </c>
    </row>
    <row r="9" spans="1:14" ht="17.399999999999999" x14ac:dyDescent="0.3">
      <c r="A9" s="9" t="s">
        <v>8</v>
      </c>
      <c r="B9" s="7">
        <f>'[1]Oct-Nov Event'!C18</f>
        <v>0</v>
      </c>
      <c r="C9" s="7">
        <f>'[1]Oct-Nov Event'!D18</f>
        <v>0</v>
      </c>
      <c r="D9" s="7">
        <f>'[1]Oct-Nov Event'!E18</f>
        <v>0</v>
      </c>
      <c r="E9" s="7">
        <f>'[1]Oct-Nov Event'!F18</f>
        <v>0</v>
      </c>
      <c r="F9" s="7">
        <f>'[1]Oct-Nov Event'!G18</f>
        <v>10600</v>
      </c>
      <c r="G9" s="7">
        <f>'[1]Oct-Nov Event'!H18</f>
        <v>0</v>
      </c>
      <c r="H9" s="7">
        <f>'[1]Oct-Nov Event'!I18</f>
        <v>0</v>
      </c>
      <c r="I9" s="7">
        <f>'[1]Oct-Nov Event'!J18</f>
        <v>0</v>
      </c>
      <c r="J9" s="7">
        <f>'[1]Oct-Nov Event'!K18</f>
        <v>0</v>
      </c>
      <c r="K9" s="7">
        <f>'[1]Oct-Nov Event'!L18</f>
        <v>0</v>
      </c>
      <c r="L9" s="7">
        <f>'[1]Oct-Nov Event'!M18</f>
        <v>0</v>
      </c>
      <c r="M9" s="7">
        <f>'[1]Oct-Nov Event'!N18</f>
        <v>0</v>
      </c>
      <c r="N9" s="8">
        <f t="shared" si="0"/>
        <v>10600</v>
      </c>
    </row>
    <row r="10" spans="1:14" ht="17.399999999999999" x14ac:dyDescent="0.3">
      <c r="A10" s="5" t="s">
        <v>9</v>
      </c>
      <c r="B10" s="7">
        <f>[1]Fundraising!C18</f>
        <v>0</v>
      </c>
      <c r="C10" s="7">
        <f>[1]Fundraising!D18</f>
        <v>0</v>
      </c>
      <c r="D10" s="7">
        <f>[1]Fundraising!E18</f>
        <v>0</v>
      </c>
      <c r="E10" s="7">
        <f>[1]Fundraising!F18</f>
        <v>0</v>
      </c>
      <c r="F10" s="7">
        <f>[1]Fundraising!G18</f>
        <v>0</v>
      </c>
      <c r="G10" s="7">
        <f>[1]Fundraising!H18</f>
        <v>0</v>
      </c>
      <c r="H10" s="7">
        <f>[1]Fundraising!I18</f>
        <v>0</v>
      </c>
      <c r="I10" s="7">
        <f>[1]Fundraising!J18</f>
        <v>0</v>
      </c>
      <c r="J10" s="7">
        <f>[1]Fundraising!K18</f>
        <v>0</v>
      </c>
      <c r="K10" s="7">
        <f>[1]Fundraising!L18</f>
        <v>0</v>
      </c>
      <c r="L10" s="7">
        <f>[1]Fundraising!M18</f>
        <v>0</v>
      </c>
      <c r="M10" s="7">
        <f>[1]Fundraising!N18</f>
        <v>0</v>
      </c>
      <c r="N10" s="8">
        <f t="shared" si="0"/>
        <v>0</v>
      </c>
    </row>
    <row r="11" spans="1:14" ht="17.399999999999999" x14ac:dyDescent="0.3">
      <c r="A11" s="5" t="s">
        <v>10</v>
      </c>
      <c r="B11" s="7">
        <f>'[1]Education and Training'!C17</f>
        <v>0</v>
      </c>
      <c r="C11" s="7">
        <f>'[1]Education and Training'!D17</f>
        <v>0</v>
      </c>
      <c r="D11" s="7">
        <f>'[1]Education and Training'!E17</f>
        <v>0</v>
      </c>
      <c r="E11" s="7">
        <f>'[1]Education and Training'!F17</f>
        <v>0</v>
      </c>
      <c r="F11" s="7">
        <f>'[1]Education and Training'!G17</f>
        <v>0</v>
      </c>
      <c r="G11" s="7">
        <f>'[1]Education and Training'!H17</f>
        <v>0</v>
      </c>
      <c r="H11" s="7">
        <f>'[1]Education and Training'!I17</f>
        <v>0</v>
      </c>
      <c r="I11" s="7">
        <f>'[1]Education and Training'!J17</f>
        <v>0</v>
      </c>
      <c r="J11" s="7">
        <f>'[1]Education and Training'!K17</f>
        <v>0</v>
      </c>
      <c r="K11" s="7">
        <f>'[1]Education and Training'!L17</f>
        <v>0</v>
      </c>
      <c r="L11" s="7">
        <f>'[1]Education and Training'!M17</f>
        <v>0</v>
      </c>
      <c r="M11" s="7">
        <f>'[1]Education and Training'!N17</f>
        <v>0</v>
      </c>
      <c r="N11" s="8">
        <f t="shared" si="0"/>
        <v>0</v>
      </c>
    </row>
    <row r="12" spans="1:14" ht="17.399999999999999" x14ac:dyDescent="0.3">
      <c r="A12" s="5" t="s">
        <v>11</v>
      </c>
      <c r="B12" s="7">
        <f>'[1]District Store'!C8</f>
        <v>0</v>
      </c>
      <c r="C12" s="7">
        <f>'[1]District Store'!D8</f>
        <v>0</v>
      </c>
      <c r="D12" s="7">
        <f>'[1]District Store'!E8</f>
        <v>0</v>
      </c>
      <c r="E12" s="7">
        <f>'[1]District Store'!F8</f>
        <v>0</v>
      </c>
      <c r="F12" s="7">
        <f>'[1]District Store'!G8</f>
        <v>850</v>
      </c>
      <c r="G12" s="7">
        <f>'[1]District Store'!H8</f>
        <v>0</v>
      </c>
      <c r="H12" s="7">
        <f>'[1]District Store'!I8</f>
        <v>0</v>
      </c>
      <c r="I12" s="7">
        <f>'[1]District Store'!J8</f>
        <v>0</v>
      </c>
      <c r="J12" s="7">
        <f>'[1]District Store'!K8</f>
        <v>0</v>
      </c>
      <c r="K12" s="7">
        <f>'[1]District Store'!L8</f>
        <v>0</v>
      </c>
      <c r="L12" s="7">
        <f>'[1]District Store'!M8</f>
        <v>850</v>
      </c>
      <c r="M12" s="7">
        <f>'[1]District Store'!N8</f>
        <v>0</v>
      </c>
      <c r="N12" s="8">
        <f t="shared" si="0"/>
        <v>1700</v>
      </c>
    </row>
    <row r="13" spans="1:14" ht="17.399999999999999" x14ac:dyDescent="0.3">
      <c r="A13" s="5" t="s">
        <v>12</v>
      </c>
      <c r="B13" s="7">
        <f>'[1]Speech Contest'!C17</f>
        <v>0</v>
      </c>
      <c r="C13" s="7">
        <f>'[1]Speech Contest'!D17</f>
        <v>0</v>
      </c>
      <c r="D13" s="7">
        <f>'[1]Speech Contest'!E17</f>
        <v>0</v>
      </c>
      <c r="E13" s="7">
        <f>'[1]Speech Contest'!F17</f>
        <v>0</v>
      </c>
      <c r="F13" s="7">
        <f>'[1]Speech Contest'!G17</f>
        <v>0</v>
      </c>
      <c r="G13" s="7">
        <f>'[1]Speech Contest'!H17</f>
        <v>0</v>
      </c>
      <c r="H13" s="7">
        <f>'[1]Speech Contest'!I17</f>
        <v>0</v>
      </c>
      <c r="I13" s="7">
        <f>'[1]Speech Contest'!J17</f>
        <v>0</v>
      </c>
      <c r="J13" s="7">
        <f>'[1]Speech Contest'!K17</f>
        <v>0</v>
      </c>
      <c r="K13" s="7">
        <f>'[1]Speech Contest'!L17</f>
        <v>0</v>
      </c>
      <c r="L13" s="7">
        <f>'[1]Speech Contest'!M17</f>
        <v>0</v>
      </c>
      <c r="M13" s="7">
        <f>'[1]Speech Contest'!N17</f>
        <v>0</v>
      </c>
      <c r="N13" s="8">
        <f t="shared" si="0"/>
        <v>0</v>
      </c>
    </row>
    <row r="14" spans="1:14" ht="17.399999999999999" x14ac:dyDescent="0.3">
      <c r="A14" s="10" t="s">
        <v>13</v>
      </c>
      <c r="B14" s="11">
        <f t="shared" ref="B14:N14" si="1">SUM(B7:B13)</f>
        <v>13531</v>
      </c>
      <c r="C14" s="11">
        <f t="shared" si="1"/>
        <v>2289</v>
      </c>
      <c r="D14" s="11">
        <f t="shared" si="1"/>
        <v>14341</v>
      </c>
      <c r="E14" s="11">
        <f t="shared" si="1"/>
        <v>5887</v>
      </c>
      <c r="F14" s="11">
        <f t="shared" si="1"/>
        <v>13803</v>
      </c>
      <c r="G14" s="11">
        <f t="shared" si="1"/>
        <v>1498</v>
      </c>
      <c r="H14" s="11">
        <f t="shared" si="1"/>
        <v>2498</v>
      </c>
      <c r="I14" s="11">
        <f t="shared" si="1"/>
        <v>5279</v>
      </c>
      <c r="J14" s="11">
        <f t="shared" si="1"/>
        <v>25812</v>
      </c>
      <c r="K14" s="11">
        <f t="shared" si="1"/>
        <v>7200</v>
      </c>
      <c r="L14" s="11">
        <f t="shared" si="1"/>
        <v>28706</v>
      </c>
      <c r="M14" s="11">
        <f t="shared" si="1"/>
        <v>2747</v>
      </c>
      <c r="N14" s="11">
        <f t="shared" si="1"/>
        <v>123591</v>
      </c>
    </row>
    <row r="15" spans="1:14" ht="17.399999999999999" x14ac:dyDescent="0.3">
      <c r="A15" s="12"/>
      <c r="B15" s="8"/>
      <c r="C15" s="8"/>
      <c r="D15" s="8"/>
      <c r="E15" s="8"/>
      <c r="F15" s="8"/>
      <c r="G15" s="8"/>
      <c r="H15" s="8"/>
      <c r="I15" s="8"/>
      <c r="J15" s="8"/>
      <c r="K15" s="8"/>
      <c r="L15" s="8"/>
      <c r="M15" s="8"/>
      <c r="N15" s="8"/>
    </row>
    <row r="16" spans="1:14" ht="17.399999999999999" x14ac:dyDescent="0.3">
      <c r="A16" s="5" t="s">
        <v>14</v>
      </c>
      <c r="B16" s="8">
        <f>'[1]TI Allocation'!C11</f>
        <v>326.86</v>
      </c>
      <c r="C16" s="8">
        <f>'[1]TI Allocation'!D11</f>
        <v>326.86</v>
      </c>
      <c r="D16" s="8">
        <f>'[1]TI Allocation'!E11</f>
        <v>326.86</v>
      </c>
      <c r="E16" s="8">
        <f>'[1]TI Allocation'!F11</f>
        <v>326.86</v>
      </c>
      <c r="F16" s="8">
        <f>'[1]TI Allocation'!G11</f>
        <v>326.86</v>
      </c>
      <c r="G16" s="8">
        <f>'[1]TI Allocation'!H11</f>
        <v>326.86</v>
      </c>
      <c r="H16" s="8">
        <f>'[1]TI Allocation'!I11</f>
        <v>326.86</v>
      </c>
      <c r="I16" s="8">
        <f>'[1]TI Allocation'!J11</f>
        <v>326.86</v>
      </c>
      <c r="J16" s="8">
        <f>'[1]TI Allocation'!K11</f>
        <v>326.86</v>
      </c>
      <c r="K16" s="8">
        <f>'[1]TI Allocation'!L11</f>
        <v>326.86</v>
      </c>
      <c r="L16" s="8">
        <f>'[1]TI Allocation'!M11</f>
        <v>326.86</v>
      </c>
      <c r="M16" s="8">
        <f>'[1]TI Allocation'!N11</f>
        <v>326.86</v>
      </c>
      <c r="N16" s="8">
        <f>SUM(B16:M16)</f>
        <v>3922.3200000000011</v>
      </c>
    </row>
    <row r="17" spans="1:14" ht="17.399999999999999" x14ac:dyDescent="0.3">
      <c r="A17" s="5" t="s">
        <v>15</v>
      </c>
      <c r="B17" s="7">
        <f>[1]Conferences!C41</f>
        <v>0</v>
      </c>
      <c r="C17" s="7">
        <f>[1]Conferences!D41</f>
        <v>0</v>
      </c>
      <c r="D17" s="7">
        <f>[1]Conferences!E41</f>
        <v>0</v>
      </c>
      <c r="E17" s="7">
        <f>[1]Conferences!F41</f>
        <v>0</v>
      </c>
      <c r="F17" s="7">
        <f>[1]Conferences!G41</f>
        <v>0</v>
      </c>
      <c r="G17" s="7">
        <f>[1]Conferences!H41</f>
        <v>0</v>
      </c>
      <c r="H17" s="7">
        <f>[1]Conferences!I41</f>
        <v>0</v>
      </c>
      <c r="I17" s="7">
        <f>[1]Conferences!J41</f>
        <v>0</v>
      </c>
      <c r="J17" s="7">
        <f>[1]Conferences!K41</f>
        <v>0</v>
      </c>
      <c r="K17" s="7">
        <f>[1]Conferences!L41</f>
        <v>0</v>
      </c>
      <c r="L17" s="7">
        <f>[1]Conferences!M41</f>
        <v>25000</v>
      </c>
      <c r="M17" s="7">
        <f>[1]Conferences!N41</f>
        <v>0</v>
      </c>
      <c r="N17" s="8">
        <f>SUM(B17:M17)</f>
        <v>25000</v>
      </c>
    </row>
    <row r="18" spans="1:14" ht="17.399999999999999" x14ac:dyDescent="0.3">
      <c r="A18" s="9" t="s">
        <v>16</v>
      </c>
      <c r="B18" s="7">
        <f>'[1]Oct-Nov Event'!C41</f>
        <v>0</v>
      </c>
      <c r="C18" s="7">
        <f>'[1]Oct-Nov Event'!D41</f>
        <v>0</v>
      </c>
      <c r="D18" s="7">
        <f>'[1]Oct-Nov Event'!E41</f>
        <v>0</v>
      </c>
      <c r="E18" s="7">
        <f>'[1]Oct-Nov Event'!F41</f>
        <v>0</v>
      </c>
      <c r="F18" s="7">
        <f>'[1]Oct-Nov Event'!G41</f>
        <v>10600</v>
      </c>
      <c r="G18" s="7">
        <f>'[1]Oct-Nov Event'!H41</f>
        <v>0</v>
      </c>
      <c r="H18" s="7">
        <f>'[1]Oct-Nov Event'!I41</f>
        <v>0</v>
      </c>
      <c r="I18" s="7">
        <f>'[1]Oct-Nov Event'!J41</f>
        <v>0</v>
      </c>
      <c r="J18" s="7">
        <f>'[1]Oct-Nov Event'!K41</f>
        <v>0</v>
      </c>
      <c r="K18" s="7">
        <f>'[1]Oct-Nov Event'!L41</f>
        <v>0</v>
      </c>
      <c r="L18" s="7">
        <f>'[1]Oct-Nov Event'!M41</f>
        <v>0</v>
      </c>
      <c r="M18" s="7">
        <f>'[1]Oct-Nov Event'!N41</f>
        <v>0</v>
      </c>
      <c r="N18" s="8">
        <f>SUM(B18:M18)</f>
        <v>10600</v>
      </c>
    </row>
    <row r="19" spans="1:14" ht="17.399999999999999" x14ac:dyDescent="0.3">
      <c r="A19" s="5" t="s">
        <v>17</v>
      </c>
      <c r="B19" s="7">
        <f>[1]Fundraising!C34</f>
        <v>0</v>
      </c>
      <c r="C19" s="7">
        <f>[1]Fundraising!D34</f>
        <v>0</v>
      </c>
      <c r="D19" s="7">
        <f>[1]Fundraising!E34</f>
        <v>0</v>
      </c>
      <c r="E19" s="7">
        <f>[1]Fundraising!F34</f>
        <v>0</v>
      </c>
      <c r="F19" s="7">
        <f>[1]Fundraising!G34</f>
        <v>0</v>
      </c>
      <c r="G19" s="7">
        <f>[1]Fundraising!H34</f>
        <v>0</v>
      </c>
      <c r="H19" s="7">
        <f>[1]Fundraising!I34</f>
        <v>0</v>
      </c>
      <c r="I19" s="7">
        <f>[1]Fundraising!J34</f>
        <v>0</v>
      </c>
      <c r="J19" s="7">
        <f>[1]Fundraising!K34</f>
        <v>0</v>
      </c>
      <c r="K19" s="7">
        <f>[1]Fundraising!L34</f>
        <v>0</v>
      </c>
      <c r="L19" s="7">
        <f>[1]Fundraising!M34</f>
        <v>0</v>
      </c>
      <c r="M19" s="7">
        <f>[1]Fundraising!N34</f>
        <v>0</v>
      </c>
      <c r="N19" s="8">
        <f t="shared" ref="N19:N26" si="2">SUM(B19:M19)</f>
        <v>0</v>
      </c>
    </row>
    <row r="20" spans="1:14" ht="17.399999999999999" x14ac:dyDescent="0.3">
      <c r="A20" s="5" t="s">
        <v>18</v>
      </c>
      <c r="B20" s="7">
        <f>'[1]District Store'!C10</f>
        <v>1200</v>
      </c>
      <c r="C20" s="7">
        <f>'[1]District Store'!D10</f>
        <v>0</v>
      </c>
      <c r="D20" s="7">
        <f>'[1]District Store'!E10</f>
        <v>0</v>
      </c>
      <c r="E20" s="7">
        <f>'[1]District Store'!F10</f>
        <v>0</v>
      </c>
      <c r="F20" s="7">
        <f>'[1]District Store'!G10</f>
        <v>0</v>
      </c>
      <c r="G20" s="7">
        <f>'[1]District Store'!H10</f>
        <v>0</v>
      </c>
      <c r="H20" s="7">
        <f>'[1]District Store'!I10</f>
        <v>0</v>
      </c>
      <c r="I20" s="7">
        <f>'[1]District Store'!J10</f>
        <v>0</v>
      </c>
      <c r="J20" s="7">
        <f>'[1]District Store'!K10</f>
        <v>0</v>
      </c>
      <c r="K20" s="7">
        <f>'[1]District Store'!L10</f>
        <v>0</v>
      </c>
      <c r="L20" s="7">
        <f>'[1]District Store'!M10</f>
        <v>0</v>
      </c>
      <c r="M20" s="7">
        <f>'[1]District Store'!N10</f>
        <v>500</v>
      </c>
      <c r="N20" s="8">
        <f t="shared" si="2"/>
        <v>1700</v>
      </c>
    </row>
    <row r="21" spans="1:14" ht="17.399999999999999" x14ac:dyDescent="0.3">
      <c r="A21" s="5" t="s">
        <v>19</v>
      </c>
      <c r="B21" s="7">
        <f>'[1]Marketing Outside Toastmasters'!C23</f>
        <v>0</v>
      </c>
      <c r="C21" s="7">
        <f>'[1]Marketing Outside Toastmasters'!D23</f>
        <v>0</v>
      </c>
      <c r="D21" s="7">
        <f>'[1]Marketing Outside Toastmasters'!E23</f>
        <v>250</v>
      </c>
      <c r="E21" s="7">
        <f>'[1]Marketing Outside Toastmasters'!F23</f>
        <v>650</v>
      </c>
      <c r="F21" s="7">
        <f>'[1]Marketing Outside Toastmasters'!G23</f>
        <v>700</v>
      </c>
      <c r="G21" s="7">
        <f>'[1]Marketing Outside Toastmasters'!H23</f>
        <v>475</v>
      </c>
      <c r="H21" s="7">
        <f>'[1]Marketing Outside Toastmasters'!I23</f>
        <v>425</v>
      </c>
      <c r="I21" s="7">
        <f>'[1]Marketing Outside Toastmasters'!J23</f>
        <v>375</v>
      </c>
      <c r="J21" s="7">
        <f>'[1]Marketing Outside Toastmasters'!K23</f>
        <v>375</v>
      </c>
      <c r="K21" s="7">
        <f>'[1]Marketing Outside Toastmasters'!L23</f>
        <v>375</v>
      </c>
      <c r="L21" s="7">
        <f>'[1]Marketing Outside Toastmasters'!M23</f>
        <v>375</v>
      </c>
      <c r="M21" s="7">
        <f>'[1]Marketing Outside Toastmasters'!N23</f>
        <v>325</v>
      </c>
      <c r="N21" s="8">
        <f t="shared" si="2"/>
        <v>4325</v>
      </c>
    </row>
    <row r="22" spans="1:14" ht="17.399999999999999" x14ac:dyDescent="0.3">
      <c r="A22" s="5" t="s">
        <v>20</v>
      </c>
      <c r="B22" s="7">
        <f>[1]Recognition!C75</f>
        <v>210</v>
      </c>
      <c r="C22" s="7">
        <f>[1]Recognition!D75</f>
        <v>210</v>
      </c>
      <c r="D22" s="7">
        <f>[1]Recognition!E75</f>
        <v>210</v>
      </c>
      <c r="E22" s="7">
        <f>[1]Recognition!F75</f>
        <v>1510</v>
      </c>
      <c r="F22" s="7">
        <f>[1]Recognition!G75</f>
        <v>1210</v>
      </c>
      <c r="G22" s="7">
        <f>[1]Recognition!H75</f>
        <v>410</v>
      </c>
      <c r="H22" s="7">
        <f>[1]Recognition!I75</f>
        <v>710</v>
      </c>
      <c r="I22" s="7">
        <f>[1]Recognition!J75</f>
        <v>410</v>
      </c>
      <c r="J22" s="7">
        <f>[1]Recognition!K75</f>
        <v>1210</v>
      </c>
      <c r="K22" s="7">
        <f>[1]Recognition!L75</f>
        <v>1510</v>
      </c>
      <c r="L22" s="7">
        <f>[1]Recognition!M75</f>
        <v>410</v>
      </c>
      <c r="M22" s="7">
        <f>[1]Recognition!N75</f>
        <v>2860</v>
      </c>
      <c r="N22" s="8">
        <f t="shared" si="2"/>
        <v>10870</v>
      </c>
    </row>
    <row r="23" spans="1:14" ht="17.399999999999999" x14ac:dyDescent="0.3">
      <c r="A23" s="5" t="s">
        <v>21</v>
      </c>
      <c r="B23" s="7">
        <f>'[1]Club Growth'!C88</f>
        <v>450</v>
      </c>
      <c r="C23" s="7">
        <f>'[1]Club Growth'!D88</f>
        <v>305</v>
      </c>
      <c r="D23" s="7">
        <f>'[1]Club Growth'!E88</f>
        <v>785</v>
      </c>
      <c r="E23" s="7">
        <f>'[1]Club Growth'!F88</f>
        <v>960</v>
      </c>
      <c r="F23" s="7">
        <f>'[1]Club Growth'!G88</f>
        <v>560</v>
      </c>
      <c r="G23" s="7">
        <f>'[1]Club Growth'!H88</f>
        <v>1710</v>
      </c>
      <c r="H23" s="7">
        <f>'[1]Club Growth'!I88</f>
        <v>560</v>
      </c>
      <c r="I23" s="7">
        <f>'[1]Club Growth'!J88</f>
        <v>960</v>
      </c>
      <c r="J23" s="7">
        <f>'[1]Club Growth'!K88</f>
        <v>560</v>
      </c>
      <c r="K23" s="7">
        <f>'[1]Club Growth'!L88</f>
        <v>1010</v>
      </c>
      <c r="L23" s="7">
        <f>'[1]Club Growth'!M88</f>
        <v>560</v>
      </c>
      <c r="M23" s="7">
        <f>'[1]Club Growth'!N88</f>
        <v>2560</v>
      </c>
      <c r="N23" s="8">
        <f t="shared" si="2"/>
        <v>10980</v>
      </c>
    </row>
    <row r="24" spans="1:14" ht="17.399999999999999" x14ac:dyDescent="0.3">
      <c r="A24" s="5" t="s">
        <v>22</v>
      </c>
      <c r="B24" s="7">
        <f>'[1]Public Relations'!C28</f>
        <v>455</v>
      </c>
      <c r="C24" s="7">
        <f>'[1]Public Relations'!D28</f>
        <v>220</v>
      </c>
      <c r="D24" s="7">
        <f>'[1]Public Relations'!E28</f>
        <v>445</v>
      </c>
      <c r="E24" s="7">
        <f>'[1]Public Relations'!F28</f>
        <v>595</v>
      </c>
      <c r="F24" s="7">
        <f>'[1]Public Relations'!G28</f>
        <v>595</v>
      </c>
      <c r="G24" s="7">
        <f>'[1]Public Relations'!H28</f>
        <v>595</v>
      </c>
      <c r="H24" s="7">
        <f>'[1]Public Relations'!I28</f>
        <v>595</v>
      </c>
      <c r="I24" s="7">
        <f>'[1]Public Relations'!J28</f>
        <v>595</v>
      </c>
      <c r="J24" s="7">
        <f>'[1]Public Relations'!K28</f>
        <v>595</v>
      </c>
      <c r="K24" s="7">
        <f>'[1]Public Relations'!L28</f>
        <v>595</v>
      </c>
      <c r="L24" s="7">
        <f>'[1]Public Relations'!M28</f>
        <v>595</v>
      </c>
      <c r="M24" s="7">
        <f>'[1]Public Relations'!N28</f>
        <v>645</v>
      </c>
      <c r="N24" s="8">
        <f t="shared" si="2"/>
        <v>6525</v>
      </c>
    </row>
    <row r="25" spans="1:14" ht="17.399999999999999" x14ac:dyDescent="0.3">
      <c r="A25" s="9" t="s">
        <v>23</v>
      </c>
      <c r="B25" s="13">
        <f>'[1]Education and Training'!C85</f>
        <v>1490</v>
      </c>
      <c r="C25" s="13">
        <f>'[1]Education and Training'!D85</f>
        <v>0</v>
      </c>
      <c r="D25" s="13">
        <f>'[1]Education and Training'!E85</f>
        <v>2000</v>
      </c>
      <c r="E25" s="13">
        <f>'[1]Education and Training'!F85</f>
        <v>0</v>
      </c>
      <c r="F25" s="13">
        <f>'[1]Education and Training'!G85</f>
        <v>0</v>
      </c>
      <c r="G25" s="13">
        <f>'[1]Education and Training'!H85</f>
        <v>0</v>
      </c>
      <c r="H25" s="13">
        <f>'[1]Education and Training'!I85</f>
        <v>0</v>
      </c>
      <c r="I25" s="13">
        <f>'[1]Education and Training'!J85</f>
        <v>0</v>
      </c>
      <c r="J25" s="13">
        <f>'[1]Education and Training'!K85</f>
        <v>2000</v>
      </c>
      <c r="K25" s="13">
        <f>'[1]Education and Training'!L85</f>
        <v>0</v>
      </c>
      <c r="L25" s="13">
        <f>'[1]Education and Training'!M85</f>
        <v>0</v>
      </c>
      <c r="M25" s="13">
        <f>'[1]Education and Training'!N85</f>
        <v>3500</v>
      </c>
      <c r="N25" s="14">
        <f t="shared" si="2"/>
        <v>8990</v>
      </c>
    </row>
    <row r="26" spans="1:14" ht="17.399999999999999" x14ac:dyDescent="0.3">
      <c r="A26" s="5" t="s">
        <v>24</v>
      </c>
      <c r="B26" s="7">
        <f>'[1]Speech Contest'!C53</f>
        <v>0</v>
      </c>
      <c r="C26" s="7">
        <f>'[1]Speech Contest'!D53</f>
        <v>0</v>
      </c>
      <c r="D26" s="7">
        <f>'[1]Speech Contest'!E53</f>
        <v>0</v>
      </c>
      <c r="E26" s="7">
        <f>'[1]Speech Contest'!F53</f>
        <v>0</v>
      </c>
      <c r="F26" s="7">
        <f>'[1]Speech Contest'!G53</f>
        <v>0</v>
      </c>
      <c r="G26" s="7">
        <f>'[1]Speech Contest'!H53</f>
        <v>0</v>
      </c>
      <c r="H26" s="7">
        <f>'[1]Speech Contest'!I53</f>
        <v>0</v>
      </c>
      <c r="I26" s="7">
        <f>'[1]Speech Contest'!J53</f>
        <v>0</v>
      </c>
      <c r="J26" s="7">
        <f>'[1]Speech Contest'!K53</f>
        <v>4100</v>
      </c>
      <c r="K26" s="7">
        <f>'[1]Speech Contest'!L53</f>
        <v>0</v>
      </c>
      <c r="L26" s="7">
        <f>'[1]Speech Contest'!M53</f>
        <v>0</v>
      </c>
      <c r="M26" s="7">
        <f>'[1]Speech Contest'!N53</f>
        <v>0</v>
      </c>
      <c r="N26" s="8">
        <f t="shared" si="2"/>
        <v>4100</v>
      </c>
    </row>
    <row r="27" spans="1:14" ht="17.399999999999999" x14ac:dyDescent="0.3">
      <c r="A27" s="5" t="s">
        <v>25</v>
      </c>
      <c r="B27" s="7">
        <f>[1]Administration!C35</f>
        <v>440</v>
      </c>
      <c r="C27" s="7">
        <f>[1]Administration!D35</f>
        <v>610</v>
      </c>
      <c r="D27" s="7">
        <f>[1]Administration!E35</f>
        <v>540</v>
      </c>
      <c r="E27" s="7">
        <f>[1]Administration!F35</f>
        <v>540</v>
      </c>
      <c r="F27" s="7">
        <f>[1]Administration!G35</f>
        <v>540</v>
      </c>
      <c r="G27" s="7">
        <f>[1]Administration!H35</f>
        <v>640</v>
      </c>
      <c r="H27" s="7">
        <f>[1]Administration!I35</f>
        <v>540</v>
      </c>
      <c r="I27" s="7">
        <f>[1]Administration!J35</f>
        <v>540</v>
      </c>
      <c r="J27" s="7">
        <f>[1]Administration!K35</f>
        <v>540</v>
      </c>
      <c r="K27" s="7">
        <f>[1]Administration!L35</f>
        <v>540</v>
      </c>
      <c r="L27" s="7">
        <f>[1]Administration!M35</f>
        <v>640</v>
      </c>
      <c r="M27" s="7">
        <f>[1]Administration!N35</f>
        <v>540</v>
      </c>
      <c r="N27" s="8">
        <f>SUM(B27:M27)</f>
        <v>6650</v>
      </c>
    </row>
    <row r="28" spans="1:14" ht="17.399999999999999" x14ac:dyDescent="0.3">
      <c r="A28" s="5" t="s">
        <v>26</v>
      </c>
      <c r="B28" s="7">
        <f>'[1]Food and Meals'!C75</f>
        <v>0</v>
      </c>
      <c r="C28" s="7">
        <f>'[1]Food and Meals'!D75</f>
        <v>1175</v>
      </c>
      <c r="D28" s="7">
        <f>'[1]Food and Meals'!E75</f>
        <v>50</v>
      </c>
      <c r="E28" s="7">
        <f>'[1]Food and Meals'!F75</f>
        <v>425</v>
      </c>
      <c r="F28" s="7">
        <f>'[1]Food and Meals'!G75</f>
        <v>50</v>
      </c>
      <c r="G28" s="7">
        <f>'[1]Food and Meals'!H75</f>
        <v>50</v>
      </c>
      <c r="H28" s="7">
        <f>'[1]Food and Meals'!I75</f>
        <v>1000</v>
      </c>
      <c r="I28" s="7">
        <f>'[1]Food and Meals'!J75</f>
        <v>1250</v>
      </c>
      <c r="J28" s="7">
        <f>'[1]Food and Meals'!K75</f>
        <v>1550</v>
      </c>
      <c r="K28" s="7">
        <f>'[1]Food and Meals'!L75</f>
        <v>775</v>
      </c>
      <c r="L28" s="7">
        <f>'[1]Food and Meals'!M75</f>
        <v>50</v>
      </c>
      <c r="M28" s="7">
        <f>'[1]Food and Meals'!N75</f>
        <v>2550</v>
      </c>
      <c r="N28" s="8">
        <f>SUM(B28:M28)</f>
        <v>8925</v>
      </c>
    </row>
    <row r="29" spans="1:14" ht="17.399999999999999" x14ac:dyDescent="0.3">
      <c r="A29" s="5" t="s">
        <v>27</v>
      </c>
      <c r="B29" s="7">
        <f>[1]Travel!C130</f>
        <v>915</v>
      </c>
      <c r="C29" s="7">
        <f>[1]Travel!D130</f>
        <v>2750</v>
      </c>
      <c r="D29" s="7">
        <f>[1]Travel!E130</f>
        <v>0</v>
      </c>
      <c r="E29" s="7">
        <f>[1]Travel!F130</f>
        <v>50</v>
      </c>
      <c r="F29" s="7">
        <f>[1]Travel!G130</f>
        <v>1100</v>
      </c>
      <c r="G29" s="7">
        <f>[1]Travel!H130</f>
        <v>965</v>
      </c>
      <c r="H29" s="7">
        <f>[1]Travel!I130</f>
        <v>300</v>
      </c>
      <c r="I29" s="7">
        <f>[1]Travel!J130</f>
        <v>0</v>
      </c>
      <c r="J29" s="7">
        <f>[1]Travel!K130</f>
        <v>0</v>
      </c>
      <c r="K29" s="7">
        <f>[1]Travel!L130</f>
        <v>300</v>
      </c>
      <c r="L29" s="7">
        <f>[1]Travel!M130</f>
        <v>1325</v>
      </c>
      <c r="M29" s="7">
        <f>[1]Travel!N130</f>
        <v>200</v>
      </c>
      <c r="N29" s="8">
        <f>SUM(B29:M29)</f>
        <v>7905</v>
      </c>
    </row>
    <row r="30" spans="1:14" ht="17.399999999999999" x14ac:dyDescent="0.3">
      <c r="A30" s="5" t="s">
        <v>28</v>
      </c>
      <c r="B30" s="7">
        <f>[1]Lodging!C62</f>
        <v>1155</v>
      </c>
      <c r="C30" s="7">
        <f>[1]Lodging!D62</f>
        <v>10200</v>
      </c>
      <c r="D30" s="7">
        <f>[1]Lodging!E62</f>
        <v>0</v>
      </c>
      <c r="E30" s="7">
        <f>[1]Lodging!F62</f>
        <v>0</v>
      </c>
      <c r="F30" s="7">
        <f>[1]Lodging!G62</f>
        <v>0</v>
      </c>
      <c r="G30" s="7">
        <f>[1]Lodging!H62</f>
        <v>0</v>
      </c>
      <c r="H30" s="7">
        <f>[1]Lodging!I62</f>
        <v>900</v>
      </c>
      <c r="I30" s="7">
        <f>[1]Lodging!J62</f>
        <v>0</v>
      </c>
      <c r="J30" s="7">
        <f>[1]Lodging!K62</f>
        <v>0</v>
      </c>
      <c r="K30" s="7">
        <f>[1]Lodging!L62</f>
        <v>250</v>
      </c>
      <c r="L30" s="7">
        <f>[1]Lodging!M62</f>
        <v>0</v>
      </c>
      <c r="M30" s="7">
        <f>[1]Lodging!N62</f>
        <v>300</v>
      </c>
      <c r="N30" s="8">
        <f>SUM(B30:M30)</f>
        <v>12805</v>
      </c>
    </row>
    <row r="31" spans="1:14" ht="17.399999999999999" x14ac:dyDescent="0.3">
      <c r="A31" s="10" t="s">
        <v>29</v>
      </c>
      <c r="B31" s="11">
        <f>SUM(B16:B30)</f>
        <v>6641.8600000000006</v>
      </c>
      <c r="C31" s="11">
        <f t="shared" ref="C31:M31" si="3">SUM(C16:C30)</f>
        <v>15796.86</v>
      </c>
      <c r="D31" s="11">
        <f t="shared" si="3"/>
        <v>4606.8600000000006</v>
      </c>
      <c r="E31" s="11">
        <f t="shared" si="3"/>
        <v>5056.8600000000006</v>
      </c>
      <c r="F31" s="11">
        <f t="shared" si="3"/>
        <v>15681.86</v>
      </c>
      <c r="G31" s="11">
        <f t="shared" si="3"/>
        <v>5171.8600000000006</v>
      </c>
      <c r="H31" s="11">
        <f t="shared" si="3"/>
        <v>5356.8600000000006</v>
      </c>
      <c r="I31" s="11">
        <f t="shared" si="3"/>
        <v>4456.8600000000006</v>
      </c>
      <c r="J31" s="11">
        <f t="shared" si="3"/>
        <v>11256.86</v>
      </c>
      <c r="K31" s="11">
        <f t="shared" si="3"/>
        <v>5681.8600000000006</v>
      </c>
      <c r="L31" s="11">
        <f t="shared" si="3"/>
        <v>29281.86</v>
      </c>
      <c r="M31" s="11">
        <f t="shared" si="3"/>
        <v>14306.86</v>
      </c>
      <c r="N31" s="11">
        <f>SUM(N16:N30)</f>
        <v>123297.32</v>
      </c>
    </row>
    <row r="32" spans="1:14" ht="17.399999999999999" x14ac:dyDescent="0.3">
      <c r="A32" s="3"/>
      <c r="B32" s="8"/>
      <c r="C32" s="8"/>
      <c r="D32" s="8"/>
      <c r="E32" s="8"/>
      <c r="F32" s="8"/>
      <c r="G32" s="8"/>
      <c r="H32" s="8"/>
      <c r="I32" s="8"/>
      <c r="J32" s="8"/>
      <c r="K32" s="8"/>
      <c r="L32" s="8"/>
      <c r="M32" s="8"/>
      <c r="N32" s="8"/>
    </row>
    <row r="33" spans="1:14" ht="18" thickBot="1" x14ac:dyDescent="0.35">
      <c r="A33" s="15" t="s">
        <v>30</v>
      </c>
      <c r="B33" s="16">
        <f t="shared" ref="B33:M33" si="4">B14-B31</f>
        <v>6889.1399999999994</v>
      </c>
      <c r="C33" s="16">
        <f t="shared" si="4"/>
        <v>-13507.86</v>
      </c>
      <c r="D33" s="16">
        <f t="shared" si="4"/>
        <v>9734.14</v>
      </c>
      <c r="E33" s="16">
        <f t="shared" si="4"/>
        <v>830.13999999999942</v>
      </c>
      <c r="F33" s="16">
        <f t="shared" si="4"/>
        <v>-1878.8600000000006</v>
      </c>
      <c r="G33" s="16">
        <f t="shared" si="4"/>
        <v>-3673.8600000000006</v>
      </c>
      <c r="H33" s="16">
        <f t="shared" si="4"/>
        <v>-2858.8600000000006</v>
      </c>
      <c r="I33" s="16">
        <f t="shared" si="4"/>
        <v>822.13999999999942</v>
      </c>
      <c r="J33" s="16">
        <f t="shared" si="4"/>
        <v>14555.14</v>
      </c>
      <c r="K33" s="16">
        <f t="shared" si="4"/>
        <v>1518.1399999999994</v>
      </c>
      <c r="L33" s="16">
        <f t="shared" si="4"/>
        <v>-575.86000000000058</v>
      </c>
      <c r="M33" s="16">
        <f t="shared" si="4"/>
        <v>-11559.86</v>
      </c>
      <c r="N33" s="17">
        <f>SUM(B33:M33)</f>
        <v>293.67999999999302</v>
      </c>
    </row>
    <row r="34" spans="1:14" ht="18.600000000000001" thickTop="1" thickBot="1" x14ac:dyDescent="0.35">
      <c r="A34" s="3"/>
      <c r="B34" s="3"/>
      <c r="C34" s="3"/>
      <c r="D34" s="3"/>
      <c r="E34" s="3"/>
      <c r="F34" s="3"/>
      <c r="G34" s="3"/>
      <c r="H34" s="3"/>
      <c r="I34" s="3"/>
      <c r="J34" s="3"/>
      <c r="K34" s="3"/>
      <c r="L34" s="3"/>
      <c r="M34" s="3"/>
      <c r="N34" s="3"/>
    </row>
    <row r="35" spans="1:14" ht="21" x14ac:dyDescent="0.6">
      <c r="A35" s="61" t="s">
        <v>31</v>
      </c>
      <c r="B35" s="62"/>
      <c r="C35" s="63"/>
      <c r="D35" s="3"/>
      <c r="E35" s="18" t="s">
        <v>32</v>
      </c>
      <c r="F35" s="19"/>
      <c r="G35" s="19" t="s">
        <v>33</v>
      </c>
      <c r="H35" s="19" t="s">
        <v>34</v>
      </c>
      <c r="I35" s="19" t="s">
        <v>35</v>
      </c>
      <c r="J35" s="20" t="s">
        <v>36</v>
      </c>
      <c r="K35" s="3"/>
      <c r="L35" s="21" t="str">
        <f>IF($N$33&lt;0,"*** The District may not budget for a Net Loss","")</f>
        <v/>
      </c>
      <c r="M35" s="3"/>
      <c r="N35" s="3"/>
    </row>
    <row r="36" spans="1:14" ht="17.399999999999999" x14ac:dyDescent="0.3">
      <c r="A36" s="64"/>
      <c r="B36" s="65"/>
      <c r="C36" s="66"/>
      <c r="D36" s="3"/>
      <c r="E36" s="22" t="s">
        <v>37</v>
      </c>
      <c r="F36" s="3"/>
      <c r="G36" s="8">
        <f>N8</f>
        <v>25000</v>
      </c>
      <c r="H36" s="8">
        <f>N17</f>
        <v>25000</v>
      </c>
      <c r="I36" s="23">
        <f>G36-H36</f>
        <v>0</v>
      </c>
      <c r="J36" s="24" t="str">
        <f>(IF(I36&gt;=0,"Meets Policy","")&amp;(IF(I36&lt;0,"Does Not Meet Policy","")))</f>
        <v>Meets Policy</v>
      </c>
      <c r="K36" s="3"/>
      <c r="L36" s="3"/>
      <c r="M36" s="3"/>
      <c r="N36" s="3"/>
    </row>
    <row r="37" spans="1:14" ht="17.399999999999999" x14ac:dyDescent="0.3">
      <c r="A37" s="64"/>
      <c r="B37" s="65"/>
      <c r="C37" s="66"/>
      <c r="D37" s="3"/>
      <c r="E37" s="22" t="s">
        <v>38</v>
      </c>
      <c r="F37" s="3"/>
      <c r="G37" s="8">
        <f>N10</f>
        <v>0</v>
      </c>
      <c r="H37" s="8">
        <f>N19</f>
        <v>0</v>
      </c>
      <c r="I37" s="23">
        <f>G37-H37</f>
        <v>0</v>
      </c>
      <c r="J37" s="24" t="str">
        <f>(IF(I37&gt;=0,"Meets Policy","")&amp;(IF(I37&lt;0,"Does Not Meet Policy","")))</f>
        <v>Meets Policy</v>
      </c>
      <c r="K37" s="3"/>
      <c r="L37" s="3"/>
      <c r="M37" s="3"/>
      <c r="N37" s="3"/>
    </row>
    <row r="38" spans="1:14" ht="17.399999999999999" x14ac:dyDescent="0.3">
      <c r="A38" s="64"/>
      <c r="B38" s="65"/>
      <c r="C38" s="66"/>
      <c r="D38" s="3"/>
      <c r="E38" s="22" t="s">
        <v>39</v>
      </c>
      <c r="F38" s="3"/>
      <c r="G38" s="8">
        <f>N12</f>
        <v>1700</v>
      </c>
      <c r="H38" s="8">
        <f>N20</f>
        <v>1700</v>
      </c>
      <c r="I38" s="23">
        <f>G38-H38</f>
        <v>0</v>
      </c>
      <c r="J38" s="24" t="str">
        <f>(IF(I38&gt;=0,"Meets Policy","")&amp;(IF(I38&lt;0,"Does Not Meet Policy","")))</f>
        <v>Meets Policy</v>
      </c>
      <c r="K38" s="3"/>
      <c r="L38" s="3"/>
      <c r="M38" s="3"/>
      <c r="N38" s="3"/>
    </row>
    <row r="39" spans="1:14" ht="17.399999999999999" x14ac:dyDescent="0.3">
      <c r="A39" s="64"/>
      <c r="B39" s="65"/>
      <c r="C39" s="66"/>
      <c r="D39" s="3"/>
      <c r="E39" s="22" t="s">
        <v>40</v>
      </c>
      <c r="F39" s="3"/>
      <c r="G39" s="8">
        <f>N9</f>
        <v>10600</v>
      </c>
      <c r="H39" s="8">
        <f>N18</f>
        <v>10600</v>
      </c>
      <c r="I39" s="23">
        <f>G39-H39</f>
        <v>0</v>
      </c>
      <c r="J39" s="24" t="str">
        <f>(IF(I39&gt;=0,"Meets Policy","")&amp;(IF(I39&lt;0,"Does Not Meet Policy","")))</f>
        <v>Meets Policy</v>
      </c>
      <c r="K39" s="3"/>
      <c r="L39" s="3"/>
      <c r="M39" s="3"/>
      <c r="N39" s="3"/>
    </row>
    <row r="40" spans="1:14" ht="18" thickBot="1" x14ac:dyDescent="0.35">
      <c r="A40" s="67"/>
      <c r="B40" s="68"/>
      <c r="C40" s="69"/>
      <c r="D40" s="3"/>
      <c r="E40" s="22"/>
      <c r="F40" s="3"/>
      <c r="G40" s="3"/>
      <c r="H40" s="8"/>
      <c r="I40" s="25"/>
      <c r="J40" s="24"/>
      <c r="K40" s="3"/>
      <c r="L40" s="3"/>
      <c r="M40" s="3"/>
      <c r="N40" s="3"/>
    </row>
    <row r="41" spans="1:14" ht="21" x14ac:dyDescent="0.6">
      <c r="A41" s="47" t="s">
        <v>41</v>
      </c>
      <c r="B41" s="48"/>
      <c r="C41" s="70"/>
      <c r="D41" s="3"/>
      <c r="E41" s="26" t="s">
        <v>42</v>
      </c>
      <c r="F41" s="3"/>
      <c r="G41" s="3"/>
      <c r="H41" s="27" t="s">
        <v>34</v>
      </c>
      <c r="I41" s="28" t="s">
        <v>43</v>
      </c>
      <c r="J41" s="29" t="s">
        <v>44</v>
      </c>
      <c r="K41" s="30">
        <f>IF(I42&lt;J42,1,0)</f>
        <v>0</v>
      </c>
      <c r="L41" s="3"/>
      <c r="M41" s="3"/>
      <c r="N41" s="3"/>
    </row>
    <row r="42" spans="1:14" ht="18" thickBot="1" x14ac:dyDescent="0.35">
      <c r="A42" s="49"/>
      <c r="B42" s="50"/>
      <c r="C42" s="71"/>
      <c r="D42" s="3"/>
      <c r="E42" s="22" t="s">
        <v>45</v>
      </c>
      <c r="F42" s="3"/>
      <c r="G42" s="3"/>
      <c r="H42" s="8">
        <f>N21</f>
        <v>4325</v>
      </c>
      <c r="I42" s="31">
        <f>IF(ISNUMBER(H42/$H$57),H42/$H$57,0)</f>
        <v>5.0121101853032181E-2</v>
      </c>
      <c r="J42" s="24">
        <v>0.05</v>
      </c>
      <c r="K42" s="30"/>
      <c r="L42" s="3"/>
      <c r="M42" s="3"/>
      <c r="N42" s="3"/>
    </row>
    <row r="43" spans="1:14" ht="17.399999999999999" x14ac:dyDescent="0.3">
      <c r="A43" s="32" t="s">
        <v>46</v>
      </c>
      <c r="B43" s="3"/>
      <c r="C43" s="33" t="s">
        <v>47</v>
      </c>
      <c r="D43" s="3"/>
      <c r="E43" s="22"/>
      <c r="F43" s="3"/>
      <c r="G43" s="3"/>
      <c r="H43" s="3"/>
      <c r="I43" s="3"/>
      <c r="J43" s="34"/>
      <c r="K43" s="30"/>
      <c r="L43" s="3"/>
      <c r="M43" s="3"/>
      <c r="N43" s="3"/>
    </row>
    <row r="44" spans="1:14" ht="21.6" thickBot="1" x14ac:dyDescent="0.65">
      <c r="A44" s="22"/>
      <c r="B44" s="3"/>
      <c r="C44" s="34"/>
      <c r="D44" s="3"/>
      <c r="E44" s="26" t="s">
        <v>48</v>
      </c>
      <c r="F44" s="3"/>
      <c r="G44" s="3"/>
      <c r="H44" s="27" t="s">
        <v>34</v>
      </c>
      <c r="I44" s="28" t="s">
        <v>43</v>
      </c>
      <c r="J44" s="29" t="s">
        <v>44</v>
      </c>
      <c r="K44" s="30"/>
      <c r="L44" s="3"/>
      <c r="M44" s="3"/>
      <c r="N44" s="3"/>
    </row>
    <row r="45" spans="1:14" ht="17.399999999999999" x14ac:dyDescent="0.3">
      <c r="A45" s="47"/>
      <c r="B45" s="48"/>
      <c r="C45" s="70"/>
      <c r="D45" s="3"/>
      <c r="E45" s="22"/>
      <c r="F45" s="3"/>
      <c r="G45" s="3"/>
      <c r="H45" s="8"/>
      <c r="I45" s="25"/>
      <c r="J45" s="24"/>
      <c r="K45" s="30">
        <f>IF(I46&gt;J46,1,0)</f>
        <v>0</v>
      </c>
      <c r="L45" s="3"/>
      <c r="M45" s="3"/>
      <c r="N45" s="3"/>
    </row>
    <row r="46" spans="1:14" ht="18" thickBot="1" x14ac:dyDescent="0.35">
      <c r="A46" s="49"/>
      <c r="B46" s="50"/>
      <c r="C46" s="71"/>
      <c r="D46" s="3"/>
      <c r="E46" s="22" t="s">
        <v>49</v>
      </c>
      <c r="F46" s="3"/>
      <c r="G46" s="3"/>
      <c r="H46" s="8">
        <f>IF((N25-N11)&gt;0,N25-N11,0)</f>
        <v>8990</v>
      </c>
      <c r="I46" s="31">
        <f>IF(ISNUMBER(H46/$H$57),H46/$H$57,0)</f>
        <v>0.10418235968988655</v>
      </c>
      <c r="J46" s="24">
        <v>0.15</v>
      </c>
      <c r="K46" s="30">
        <f t="shared" ref="K46:K54" si="5">IF(I47&gt;J47,1,0)</f>
        <v>0</v>
      </c>
      <c r="L46" s="3"/>
      <c r="M46" s="3"/>
      <c r="N46" s="3"/>
    </row>
    <row r="47" spans="1:14" ht="17.399999999999999" x14ac:dyDescent="0.3">
      <c r="A47" s="32" t="s">
        <v>50</v>
      </c>
      <c r="B47" s="3"/>
      <c r="C47" s="33" t="s">
        <v>47</v>
      </c>
      <c r="D47" s="3"/>
      <c r="E47" s="22" t="s">
        <v>45</v>
      </c>
      <c r="F47" s="3"/>
      <c r="G47" s="3"/>
      <c r="H47" s="8">
        <f>N21</f>
        <v>4325</v>
      </c>
      <c r="I47" s="31">
        <f t="shared" ref="I47:I55" si="6">IF(ISNUMBER(H47/$H$57),H47/$H$57,0)</f>
        <v>5.0121101853032181E-2</v>
      </c>
      <c r="J47" s="24">
        <v>0.1</v>
      </c>
      <c r="K47" s="30">
        <f t="shared" si="5"/>
        <v>0</v>
      </c>
      <c r="L47" s="3"/>
      <c r="M47" s="3"/>
      <c r="N47" s="3"/>
    </row>
    <row r="48" spans="1:14" ht="18" thickBot="1" x14ac:dyDescent="0.35">
      <c r="A48" s="35"/>
      <c r="B48" s="3"/>
      <c r="C48" s="34"/>
      <c r="D48" s="3"/>
      <c r="E48" s="22" t="s">
        <v>51</v>
      </c>
      <c r="F48" s="3"/>
      <c r="G48" s="3"/>
      <c r="H48" s="8">
        <f>N23</f>
        <v>10980</v>
      </c>
      <c r="I48" s="31">
        <f t="shared" si="6"/>
        <v>0.12724386088931638</v>
      </c>
      <c r="J48" s="24">
        <v>0.15</v>
      </c>
      <c r="K48" s="30">
        <f t="shared" si="5"/>
        <v>0</v>
      </c>
      <c r="L48" s="3"/>
      <c r="M48" s="3"/>
      <c r="N48" s="3"/>
    </row>
    <row r="49" spans="1:14" ht="17.399999999999999" x14ac:dyDescent="0.3">
      <c r="A49" s="47"/>
      <c r="B49" s="48"/>
      <c r="C49" s="70"/>
      <c r="D49" s="3"/>
      <c r="E49" s="22" t="s">
        <v>52</v>
      </c>
      <c r="F49" s="3"/>
      <c r="G49" s="3"/>
      <c r="H49" s="8">
        <f>N24</f>
        <v>6525</v>
      </c>
      <c r="I49" s="31">
        <f t="shared" si="6"/>
        <v>7.5616228807175723E-2</v>
      </c>
      <c r="J49" s="24">
        <v>0.1</v>
      </c>
      <c r="K49" s="30">
        <f t="shared" si="5"/>
        <v>0</v>
      </c>
      <c r="L49" s="3"/>
      <c r="M49" s="3"/>
      <c r="N49" s="3"/>
    </row>
    <row r="50" spans="1:14" ht="18" thickBot="1" x14ac:dyDescent="0.35">
      <c r="A50" s="49"/>
      <c r="B50" s="50"/>
      <c r="C50" s="71"/>
      <c r="D50" s="3"/>
      <c r="E50" s="22" t="s">
        <v>53</v>
      </c>
      <c r="F50" s="3"/>
      <c r="G50" s="3"/>
      <c r="H50" s="8">
        <f>N22</f>
        <v>10870</v>
      </c>
      <c r="I50" s="31">
        <f t="shared" si="6"/>
        <v>0.1259691045416092</v>
      </c>
      <c r="J50" s="24">
        <v>0.2</v>
      </c>
      <c r="K50" s="30">
        <f t="shared" si="5"/>
        <v>0</v>
      </c>
      <c r="L50" s="3"/>
      <c r="M50" s="3"/>
      <c r="N50" s="3"/>
    </row>
    <row r="51" spans="1:14" ht="17.399999999999999" x14ac:dyDescent="0.3">
      <c r="A51" s="32" t="s">
        <v>54</v>
      </c>
      <c r="B51" s="3"/>
      <c r="C51" s="33" t="s">
        <v>47</v>
      </c>
      <c r="D51" s="3"/>
      <c r="E51" s="22" t="s">
        <v>55</v>
      </c>
      <c r="F51" s="3"/>
      <c r="G51" s="3"/>
      <c r="H51" s="8">
        <f>N29</f>
        <v>7905</v>
      </c>
      <c r="I51" s="31">
        <f t="shared" si="6"/>
        <v>9.1608626623865763E-2</v>
      </c>
      <c r="J51" s="24">
        <v>0.25</v>
      </c>
      <c r="K51" s="30">
        <f t="shared" si="5"/>
        <v>0</v>
      </c>
      <c r="L51" s="3"/>
      <c r="M51" s="3"/>
      <c r="N51" s="3"/>
    </row>
    <row r="52" spans="1:14" ht="18" thickBot="1" x14ac:dyDescent="0.35">
      <c r="A52" s="35"/>
      <c r="B52" s="3"/>
      <c r="C52" s="34"/>
      <c r="D52" s="3"/>
      <c r="E52" s="22" t="s">
        <v>56</v>
      </c>
      <c r="F52" s="3"/>
      <c r="G52" s="3"/>
      <c r="H52" s="8">
        <f>N30</f>
        <v>12805</v>
      </c>
      <c r="I52" s="31">
        <f t="shared" si="6"/>
        <v>0.14839322756718545</v>
      </c>
      <c r="J52" s="24">
        <v>0.15</v>
      </c>
      <c r="K52" s="30">
        <f t="shared" si="5"/>
        <v>0</v>
      </c>
      <c r="L52" s="3"/>
      <c r="M52" s="3"/>
      <c r="N52" s="3"/>
    </row>
    <row r="53" spans="1:14" ht="17.399999999999999" x14ac:dyDescent="0.3">
      <c r="A53" s="47"/>
      <c r="B53" s="48"/>
      <c r="C53" s="51"/>
      <c r="D53" s="3"/>
      <c r="E53" s="22" t="s">
        <v>57</v>
      </c>
      <c r="F53" s="3"/>
      <c r="G53" s="3"/>
      <c r="H53" s="8">
        <f>N28</f>
        <v>8925</v>
      </c>
      <c r="I53" s="31">
        <f t="shared" si="6"/>
        <v>0.10342909457533231</v>
      </c>
      <c r="J53" s="24">
        <v>0.15</v>
      </c>
      <c r="K53" s="30">
        <f t="shared" si="5"/>
        <v>0</v>
      </c>
      <c r="L53" s="3"/>
      <c r="M53" s="3"/>
      <c r="N53" s="3"/>
    </row>
    <row r="54" spans="1:14" ht="18" thickBot="1" x14ac:dyDescent="0.35">
      <c r="A54" s="49"/>
      <c r="B54" s="50"/>
      <c r="C54" s="52"/>
      <c r="D54" s="3"/>
      <c r="E54" s="22" t="s">
        <v>58</v>
      </c>
      <c r="F54" s="3"/>
      <c r="G54" s="3"/>
      <c r="H54" s="8">
        <f>IF((N26-N13)&gt;0,N26-N13,0)</f>
        <v>4100</v>
      </c>
      <c r="I54" s="31">
        <f t="shared" si="6"/>
        <v>4.75136456872675E-2</v>
      </c>
      <c r="J54" s="24">
        <v>0.05</v>
      </c>
      <c r="K54" s="30">
        <f t="shared" si="5"/>
        <v>0</v>
      </c>
      <c r="L54" s="3"/>
      <c r="M54" s="3"/>
      <c r="N54" s="3"/>
    </row>
    <row r="55" spans="1:14" ht="18" thickBot="1" x14ac:dyDescent="0.35">
      <c r="A55" s="32" t="s">
        <v>59</v>
      </c>
      <c r="B55" s="3"/>
      <c r="C55" s="33" t="s">
        <v>47</v>
      </c>
      <c r="D55" s="3"/>
      <c r="E55" s="22" t="s">
        <v>60</v>
      </c>
      <c r="F55" s="36"/>
      <c r="G55" s="37"/>
      <c r="H55" s="16">
        <f>N27</f>
        <v>6650</v>
      </c>
      <c r="I55" s="31">
        <f t="shared" si="6"/>
        <v>7.7064815565933878E-2</v>
      </c>
      <c r="J55" s="24">
        <v>0.1</v>
      </c>
      <c r="K55" s="38"/>
      <c r="L55" s="3"/>
      <c r="M55" s="3"/>
      <c r="N55" s="3"/>
    </row>
    <row r="56" spans="1:14" ht="18.600000000000001" thickTop="1" thickBot="1" x14ac:dyDescent="0.35">
      <c r="A56" s="39"/>
      <c r="B56" s="40"/>
      <c r="C56" s="41"/>
      <c r="D56" s="3"/>
      <c r="E56" s="42"/>
      <c r="F56" s="36"/>
      <c r="G56" s="37"/>
      <c r="H56" s="37"/>
      <c r="I56" s="37"/>
      <c r="J56" s="43"/>
      <c r="K56" s="3"/>
      <c r="L56" s="3"/>
      <c r="M56" s="3"/>
      <c r="N56" s="3"/>
    </row>
    <row r="57" spans="1:14" ht="18" thickBot="1" x14ac:dyDescent="0.35">
      <c r="A57" s="3"/>
      <c r="B57" s="3"/>
      <c r="C57" s="3"/>
      <c r="D57" s="3"/>
      <c r="E57" s="44" t="s">
        <v>61</v>
      </c>
      <c r="F57" s="45"/>
      <c r="G57" s="3"/>
      <c r="H57" s="46">
        <f>N7</f>
        <v>86291</v>
      </c>
      <c r="I57" s="31">
        <f>IF(ISNUMBER(H57/$H$57),H57/$H$57,0)</f>
        <v>1</v>
      </c>
      <c r="J57" s="34"/>
      <c r="K57" s="3"/>
      <c r="L57" s="3"/>
      <c r="M57" s="3"/>
      <c r="N57" s="3"/>
    </row>
    <row r="58" spans="1:14" ht="18" thickTop="1" x14ac:dyDescent="0.3">
      <c r="A58" s="3"/>
      <c r="B58" s="3"/>
      <c r="C58" s="3"/>
      <c r="D58" s="3"/>
      <c r="E58" s="53" t="str">
        <f>IF(K41&gt;0,"One of the expense categories is under the policy min. Please review and adjust appropriately.","")</f>
        <v/>
      </c>
      <c r="F58" s="54"/>
      <c r="G58" s="54"/>
      <c r="H58" s="57" t="str">
        <f>IF(SUM(K45:K54)&gt;0,"One of the expense categories is over the policy max. Please review and adjust appropriately.","")</f>
        <v/>
      </c>
      <c r="I58" s="57"/>
      <c r="J58" s="58"/>
      <c r="K58" s="3"/>
      <c r="L58" s="3"/>
      <c r="M58" s="3"/>
      <c r="N58" s="3"/>
    </row>
    <row r="59" spans="1:14" ht="17.399999999999999" x14ac:dyDescent="0.3">
      <c r="A59" s="3"/>
      <c r="B59" s="3"/>
      <c r="C59" s="3"/>
      <c r="D59" s="3"/>
      <c r="E59" s="53"/>
      <c r="F59" s="54"/>
      <c r="G59" s="54"/>
      <c r="H59" s="57"/>
      <c r="I59" s="57"/>
      <c r="J59" s="58"/>
      <c r="K59" s="3"/>
      <c r="L59" s="3"/>
      <c r="M59" s="3"/>
      <c r="N59" s="3"/>
    </row>
    <row r="60" spans="1:14" ht="18" thickBot="1" x14ac:dyDescent="0.35">
      <c r="A60" s="3"/>
      <c r="B60" s="3"/>
      <c r="C60" s="3"/>
      <c r="D60" s="3"/>
      <c r="E60" s="55"/>
      <c r="F60" s="56"/>
      <c r="G60" s="56"/>
      <c r="H60" s="59"/>
      <c r="I60" s="59"/>
      <c r="J60" s="60"/>
      <c r="K60" s="3"/>
      <c r="L60" s="3"/>
      <c r="M60" s="3"/>
      <c r="N60" s="3"/>
    </row>
    <row r="61" spans="1:14" ht="17.399999999999999" x14ac:dyDescent="0.3">
      <c r="A61" s="3"/>
      <c r="B61" s="3"/>
      <c r="C61" s="3"/>
      <c r="D61" s="3"/>
      <c r="E61" s="3"/>
      <c r="F61" s="3"/>
      <c r="G61" s="3"/>
      <c r="H61" s="3"/>
      <c r="I61" s="3"/>
      <c r="J61" s="3"/>
      <c r="K61" s="3"/>
      <c r="L61" s="3"/>
      <c r="M61" s="3"/>
      <c r="N61" s="3"/>
    </row>
  </sheetData>
  <mergeCells count="11">
    <mergeCell ref="A53:B54"/>
    <mergeCell ref="C53:C54"/>
    <mergeCell ref="E58:G60"/>
    <mergeCell ref="H58:J60"/>
    <mergeCell ref="A35:C40"/>
    <mergeCell ref="A41:B42"/>
    <mergeCell ref="C41:C42"/>
    <mergeCell ref="A45:B46"/>
    <mergeCell ref="C45:C46"/>
    <mergeCell ref="A49:B50"/>
    <mergeCell ref="C49:C50"/>
  </mergeCells>
  <conditionalFormatting sqref="N16">
    <cfRule type="cellIs" dxfId="1" priority="1" operator="lessThanOrEqual">
      <formula>0</formula>
    </cfRule>
  </conditionalFormatting>
  <conditionalFormatting sqref="N33">
    <cfRule type="expression" dxfId="0" priority="2">
      <formula>$N$33&lt;0</formula>
    </cfRule>
  </conditionalFormatting>
  <dataValidations count="1">
    <dataValidation type="list" allowBlank="1" showInputMessage="1" showErrorMessage="1" sqref="B1" xr:uid="{B617521C-5287-4B43-AF6D-37179BEEBB53}">
      <formula1>$AA$8:$AA$100</formula1>
    </dataValidation>
  </dataValidations>
  <pageMargins left="0.25" right="0.25" top="0.75" bottom="0.75" header="0.3" footer="0.3"/>
  <pageSetup scale="55" fitToHeight="2" orientation="landscape" r:id="rId1"/>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 Bunte</dc:creator>
  <cp:lastModifiedBy>Michael Lawler</cp:lastModifiedBy>
  <cp:lastPrinted>2026-09-12T22:18:33Z</cp:lastPrinted>
  <dcterms:created xsi:type="dcterms:W3CDTF">2026-09-11T20:50:02Z</dcterms:created>
  <dcterms:modified xsi:type="dcterms:W3CDTF">2026-09-12T22:19:08Z</dcterms:modified>
</cp:coreProperties>
</file>